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D:\Ngân\Job postings\"/>
    </mc:Choice>
  </mc:AlternateContent>
  <xr:revisionPtr revIDLastSave="0" documentId="8_{884CFFB9-2899-4F01-96B7-05CF548A3B14}" xr6:coauthVersionLast="47" xr6:coauthVersionMax="47" xr10:uidLastSave="{00000000-0000-0000-0000-000000000000}"/>
  <bookViews>
    <workbookView xWindow="-110" yWindow="-110" windowWidth="19420" windowHeight="11020" firstSheet="1" activeTab="1" xr2:uid="{00000000-000D-0000-FFFF-FFFF00000000}"/>
  </bookViews>
  <sheets>
    <sheet name="Task Tracker" sheetId="1" state="hidden" r:id="rId1"/>
    <sheet name="For TOR (revised)" sheetId="5" r:id="rId2"/>
  </sheets>
  <definedNames>
    <definedName name="_xlnm._FilterDatabase" localSheetId="0" hidden="1">'Task Tracker'!$C$9:$M$56</definedName>
    <definedName name="End">#REF!</definedName>
    <definedName name="prevWBS" localSheetId="0">'Task Tracker'!$C1048576</definedName>
    <definedName name="_xlnm.Print_Area" localSheetId="1">'For TOR (revised)'!$A$1:$H$37</definedName>
    <definedName name="_xlnm.Print_Area" localSheetId="0">'Task Tracker'!$C$3:$AR$56</definedName>
    <definedName name="_xlnm.Print_Titles" localSheetId="0">'Task Tracker'!$6:$8</definedName>
    <definedName name="Start">#REF!</definedName>
    <definedName name="valuevx">42.314159</definedName>
    <definedName name="vertex42_copyright" hidden="1">"© 2006-2018 Vertex42 LLC"</definedName>
    <definedName name="vertex42_id" hidden="1">"gantt-chart_L2.xlsx"</definedName>
    <definedName name="vertex42_title" hidden="1">"Gantt Chart Template"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5" l="1"/>
  <c r="J29" i="1" l="1"/>
  <c r="J30" i="1"/>
  <c r="J31" i="1"/>
  <c r="J32" i="1"/>
  <c r="J33" i="1"/>
  <c r="J34" i="1"/>
  <c r="J35" i="1"/>
  <c r="J36" i="1"/>
  <c r="J37" i="1"/>
  <c r="J38" i="1"/>
  <c r="J39" i="1"/>
  <c r="J40" i="1"/>
  <c r="J41" i="1"/>
  <c r="J42" i="1"/>
  <c r="J43" i="1"/>
  <c r="J56" i="1"/>
  <c r="J55" i="1"/>
  <c r="J54" i="1"/>
  <c r="J53" i="1"/>
  <c r="J52" i="1"/>
  <c r="J51" i="1"/>
  <c r="J50" i="1"/>
  <c r="J49" i="1"/>
  <c r="J48" i="1"/>
  <c r="J47" i="1"/>
  <c r="J46" i="1"/>
  <c r="J45" i="1"/>
  <c r="J44" i="1"/>
  <c r="J28" i="1"/>
  <c r="J27" i="1"/>
  <c r="J26" i="1"/>
  <c r="J25" i="1"/>
  <c r="J24" i="1"/>
  <c r="J23" i="1"/>
  <c r="J22" i="1"/>
  <c r="J21" i="1"/>
  <c r="J20" i="1"/>
  <c r="J19" i="1"/>
  <c r="J18" i="1"/>
  <c r="J17" i="1"/>
  <c r="J16" i="1"/>
  <c r="J15" i="1"/>
  <c r="J14" i="1"/>
  <c r="J13" i="1"/>
  <c r="J12" i="1"/>
  <c r="I11" i="1"/>
  <c r="H11" i="1"/>
  <c r="M10" i="1"/>
  <c r="O5" i="1"/>
  <c r="S8" i="1"/>
  <c r="S9" i="1"/>
  <c r="T5" i="1"/>
  <c r="Y5" i="1"/>
  <c r="AD5" i="1"/>
  <c r="AI5" i="1"/>
  <c r="AN5" i="1"/>
  <c r="AS5" i="1"/>
  <c r="AX5" i="1"/>
  <c r="BC5" i="1"/>
  <c r="BH5" i="1"/>
  <c r="I10" i="1"/>
  <c r="T8" i="1"/>
  <c r="T9" i="1"/>
  <c r="J11" i="1"/>
  <c r="R8" i="1"/>
  <c r="U8" i="1"/>
  <c r="V8" i="1"/>
  <c r="H10" i="1"/>
  <c r="J10" i="1"/>
  <c r="R9" i="1"/>
  <c r="Q8" i="1"/>
  <c r="U9" i="1"/>
  <c r="Q9" i="1"/>
  <c r="P8" i="1"/>
  <c r="W8" i="1"/>
  <c r="V9" i="1"/>
  <c r="X8" i="1"/>
  <c r="W9" i="1"/>
  <c r="P9" i="1"/>
  <c r="O8" i="1"/>
  <c r="O9" i="1"/>
  <c r="Y8" i="1"/>
  <c r="X9" i="1"/>
  <c r="Y9" i="1"/>
  <c r="Z8" i="1"/>
  <c r="Z9" i="1"/>
  <c r="AA8" i="1"/>
  <c r="AA9" i="1"/>
  <c r="AB8" i="1"/>
  <c r="AB9" i="1"/>
  <c r="AC8" i="1"/>
  <c r="AD8" i="1"/>
  <c r="AC9" i="1"/>
  <c r="AE8" i="1"/>
  <c r="AD9" i="1"/>
  <c r="AE9" i="1"/>
  <c r="AF8" i="1"/>
  <c r="AF9" i="1"/>
  <c r="AG8" i="1"/>
  <c r="AG9" i="1"/>
  <c r="AH8" i="1"/>
  <c r="AH9" i="1"/>
  <c r="AI8" i="1"/>
  <c r="AI9" i="1"/>
  <c r="AJ8" i="1"/>
  <c r="AJ9" i="1"/>
  <c r="AK8" i="1"/>
  <c r="AL8" i="1"/>
  <c r="AK9" i="1"/>
  <c r="AM8" i="1"/>
  <c r="AL9" i="1"/>
  <c r="AN8" i="1"/>
  <c r="AM9" i="1"/>
  <c r="AO8" i="1"/>
  <c r="AN9" i="1"/>
  <c r="AO9" i="1"/>
  <c r="AP8" i="1"/>
  <c r="AP9" i="1"/>
  <c r="AQ8" i="1"/>
  <c r="AQ9" i="1"/>
  <c r="AR8" i="1"/>
  <c r="AR9" i="1"/>
  <c r="AS8" i="1"/>
  <c r="AT8" i="1"/>
  <c r="AS9" i="1"/>
  <c r="AT9" i="1"/>
  <c r="AU8" i="1"/>
  <c r="AV8" i="1"/>
  <c r="AU9" i="1"/>
  <c r="AW8" i="1"/>
  <c r="AV9" i="1"/>
  <c r="AW9" i="1"/>
  <c r="AX8" i="1"/>
  <c r="AX9" i="1"/>
  <c r="AY8" i="1"/>
  <c r="AY9" i="1"/>
  <c r="AZ8" i="1"/>
  <c r="AZ9" i="1"/>
  <c r="BA8" i="1"/>
  <c r="BB8" i="1"/>
  <c r="BA9" i="1"/>
  <c r="BB9" i="1"/>
  <c r="BC8" i="1"/>
  <c r="BC9" i="1"/>
  <c r="BD8" i="1"/>
  <c r="BD9" i="1"/>
  <c r="BE8" i="1"/>
  <c r="BE9" i="1"/>
  <c r="BF8" i="1"/>
  <c r="BF9" i="1"/>
  <c r="BG8" i="1"/>
  <c r="BG9" i="1"/>
  <c r="BH8" i="1"/>
  <c r="BH9" i="1"/>
  <c r="BI8" i="1"/>
  <c r="BJ8" i="1"/>
  <c r="BI9" i="1"/>
  <c r="BK8" i="1"/>
  <c r="BJ9" i="1"/>
  <c r="BL8" i="1"/>
  <c r="BL9" i="1"/>
  <c r="BK9" i="1"/>
</calcChain>
</file>

<file path=xl/sharedStrings.xml><?xml version="1.0" encoding="utf-8"?>
<sst xmlns="http://schemas.openxmlformats.org/spreadsheetml/2006/main" count="207" uniqueCount="149">
  <si>
    <t>Task Tracker 2022</t>
  </si>
  <si>
    <t>Task in Progress</t>
  </si>
  <si>
    <t>Task Completed</t>
  </si>
  <si>
    <t>PROJECT START DATE</t>
  </si>
  <si>
    <t>SCROLL TO WEEK #</t>
  </si>
  <si>
    <t>Sprint</t>
  </si>
  <si>
    <t>Priority</t>
  </si>
  <si>
    <t>Start</t>
  </si>
  <si>
    <t>Finish</t>
  </si>
  <si>
    <t>Duration</t>
  </si>
  <si>
    <t>Status</t>
  </si>
  <si>
    <t>Assigned to</t>
  </si>
  <si>
    <t>% 
Complete</t>
  </si>
  <si>
    <t>Project Summary</t>
  </si>
  <si>
    <t>Finance visit</t>
  </si>
  <si>
    <t>SOF</t>
  </si>
  <si>
    <t>Start date</t>
  </si>
  <si>
    <t>End date</t>
  </si>
  <si>
    <t>VNM_Center for Rural Development (CRD)</t>
  </si>
  <si>
    <t>38000651</t>
  </si>
  <si>
    <t>High</t>
  </si>
  <si>
    <t>VNM_DAK LAK DOLISA</t>
  </si>
  <si>
    <t>VNM_Da Nang DOET</t>
  </si>
  <si>
    <t>38000683</t>
  </si>
  <si>
    <t>VNM_Quang Binh DOET</t>
  </si>
  <si>
    <t>VNM_Hai Phong DOET</t>
  </si>
  <si>
    <t>Low</t>
  </si>
  <si>
    <t>VNM_Dien Bien Dong PC (supported by SCIT)</t>
  </si>
  <si>
    <t>VNM_Quang Binh DOET (SB2S)</t>
  </si>
  <si>
    <t>41000523</t>
  </si>
  <si>
    <t>Medium</t>
  </si>
  <si>
    <t>VNM_ Ha Dong BOET (Wrigley V)</t>
  </si>
  <si>
    <t>84007067</t>
  </si>
  <si>
    <t>VNM_ Hai Phong DOET (Wrigley V)</t>
  </si>
  <si>
    <t>VNM_Van Chan Bureau of Education and Training (Van Chan PC)</t>
  </si>
  <si>
    <t>34400143</t>
  </si>
  <si>
    <t>VNM_Van Chan Health Centre (Van Chan PC)</t>
  </si>
  <si>
    <t>VNM_Hue CNDPC (BH4 project)</t>
  </si>
  <si>
    <t>84007258</t>
  </si>
  <si>
    <t>VNM_Dak Lak DOH (Baby Cap)</t>
  </si>
  <si>
    <t>41000528</t>
  </si>
  <si>
    <t>VNM_Son La CDC (Baby Cap)</t>
  </si>
  <si>
    <t>VNM_SUDECOM</t>
  </si>
  <si>
    <t>38000608</t>
  </si>
  <si>
    <t>As Planned</t>
  </si>
  <si>
    <t>PA, LC</t>
  </si>
  <si>
    <t>VNM_Yen Bai CDSH</t>
  </si>
  <si>
    <t>VNM_ Vietnam Youth Federation of Tran Yen district</t>
  </si>
  <si>
    <t>Lao Cai DOET</t>
  </si>
  <si>
    <t>Lao Cai DoH</t>
  </si>
  <si>
    <t>Bao Thang District PC</t>
  </si>
  <si>
    <t>Bao Yen District PC</t>
  </si>
  <si>
    <t>Bat Xat District PC</t>
  </si>
  <si>
    <t>Muong Khuong District PC</t>
  </si>
  <si>
    <t>Van Ban District PC</t>
  </si>
  <si>
    <t>Lao Cai DOH</t>
  </si>
  <si>
    <t>VNM_Women’s Union of Ca Mau province (SCK Ca Mau phase 2)</t>
  </si>
  <si>
    <t>41000493</t>
  </si>
  <si>
    <t>VNM_Tien Giang TSC (Botnar phase 2 project)</t>
  </si>
  <si>
    <t>84001646</t>
  </si>
  <si>
    <t>)VNM_Tien Giang DOET (Wrigley V)</t>
  </si>
  <si>
    <t>People's Committee of Nha Be district</t>
  </si>
  <si>
    <t>52800372</t>
  </si>
  <si>
    <t>People's Committee of Go Vap district</t>
  </si>
  <si>
    <t>People's Committee of Cu Chi District</t>
  </si>
  <si>
    <t>People's Committee of District10</t>
  </si>
  <si>
    <t>VNM_Tien Giang DOET</t>
  </si>
  <si>
    <t>VNM_Dong Thap DOET</t>
  </si>
  <si>
    <t>VNM_Binh Duong DOLISA (Covid-19 relief effort)</t>
  </si>
  <si>
    <t>39201217</t>
  </si>
  <si>
    <t>VNM_Hochiminh City University of Social Sciences and Humanities (USSH) 2021</t>
  </si>
  <si>
    <t>99400355</t>
  </si>
  <si>
    <t>VNM_Can Tho Union of Friendship Organisation (CUFO) 2021</t>
  </si>
  <si>
    <t>VNM_Department of Labour, Invalids and Social Affairs of An Giang</t>
  </si>
  <si>
    <t>VNM-Tien Giang Provincial Traffic Safety Committee (Botnar phase 2)</t>
  </si>
  <si>
    <t>75600314</t>
  </si>
  <si>
    <t>Instantly turn Excel data into PowerPoint slides with the Office Timeline add-in for PowerPoint.</t>
  </si>
  <si>
    <t>Make beautiful timelines in PowerPoint for important meetings.</t>
  </si>
  <si>
    <t>www.officetimeline.com</t>
  </si>
  <si>
    <t>Annex - Cost estimation and deliverables</t>
  </si>
  <si>
    <t>Amount</t>
  </si>
  <si>
    <t xml:space="preserve">Location </t>
  </si>
  <si>
    <t>Notes</t>
  </si>
  <si>
    <t>Dak Lak DOLISA - main Lavazza</t>
  </si>
  <si>
    <t>38001017 &amp; 38001051</t>
  </si>
  <si>
    <t>30/01/2024</t>
  </si>
  <si>
    <t>31/05/2026</t>
  </si>
  <si>
    <t>Dak Lak</t>
  </si>
  <si>
    <t>VNM_ Son La CDC &amp; Son La DOH (JMOFA Y3)</t>
  </si>
  <si>
    <t>TBC</t>
  </si>
  <si>
    <t xml:space="preserve">Son La </t>
  </si>
  <si>
    <t>Ministry of Education and Training (GPE)</t>
  </si>
  <si>
    <t>38001098 &amp; 38001085</t>
  </si>
  <si>
    <t>Ha Noi</t>
  </si>
  <si>
    <t>VNM_Dien Bien DOET (NCOBFF)</t>
  </si>
  <si>
    <t>03603913</t>
  </si>
  <si>
    <t xml:space="preserve">Dien Bien </t>
  </si>
  <si>
    <t>VNM_Green School Certification - Quang Binh DOET</t>
  </si>
  <si>
    <t>Quang Tri (Quang Binh cũ)</t>
  </si>
  <si>
    <t>VNM_DOET of Hai Phong city (ECOSMART)</t>
  </si>
  <si>
    <t>99701322</t>
  </si>
  <si>
    <t>Hai Phong</t>
  </si>
  <si>
    <t>Hong Duc college (ECOSmart)</t>
  </si>
  <si>
    <t>Thanh Hoa</t>
  </si>
  <si>
    <t>Hong Duc college (HEC)</t>
  </si>
  <si>
    <t>41000655 &amp; 41000654 &amp; 41000627</t>
  </si>
  <si>
    <t>Ben En National Park (HEC)</t>
  </si>
  <si>
    <t>VNM_Thanh Hoa Medical College (GG8)</t>
  </si>
  <si>
    <t>84007973</t>
  </si>
  <si>
    <t>VNM_The Women Support Center of Yen Bai Province (AHP)</t>
  </si>
  <si>
    <t>03604114</t>
  </si>
  <si>
    <t>VNM_The Women Support Center of Yen Bai Province_LEGO EiE</t>
  </si>
  <si>
    <t>99701323</t>
  </si>
  <si>
    <t>Lao Cai DOET (Spon)</t>
  </si>
  <si>
    <t>99701347</t>
  </si>
  <si>
    <t>Lao Cai</t>
  </si>
  <si>
    <t>VNM_Thu Duc City Social Security Center (TDSSC)_2025</t>
  </si>
  <si>
    <t>VNM_The Women Support Center of Yen Bai Province</t>
  </si>
  <si>
    <t>Lao Cai (Yen Bai cũ)</t>
  </si>
  <si>
    <t>VNM-Thu Duc College of Technology - GG8</t>
  </si>
  <si>
    <t>31/10/2025</t>
  </si>
  <si>
    <t>Ho Chi Minh</t>
  </si>
  <si>
    <t>VNM_Can Tho City Social Work Center (GG8 - LGBT)</t>
  </si>
  <si>
    <t>20/11/2023</t>
  </si>
  <si>
    <t>Can Tho</t>
  </si>
  <si>
    <t>VNM_Can Tho City Social Work Center (GG8-GDNN)</t>
  </si>
  <si>
    <t>Dong Thap DOLISA - GG8</t>
  </si>
  <si>
    <t>17/06/2024</t>
  </si>
  <si>
    <t>Dong Thap</t>
  </si>
  <si>
    <t>VNM_Ca Mau Vietnam - Korea Vocational College (GG8)</t>
  </si>
  <si>
    <t>Ca Mau</t>
  </si>
  <si>
    <t>VNM_Tam Nong district's people committee (Sponsorship 2025)</t>
  </si>
  <si>
    <t>Đồng Tháp</t>
  </si>
  <si>
    <t>VNM_Ca Mau Union Friendship Organizational (Blue Carbon)</t>
  </si>
  <si>
    <t>39201310</t>
  </si>
  <si>
    <t xml:space="preserve">Audit firm develop tentative work plan to cover sub-grant's amounts in table above. The actual plan will be agreed between firm and SCI's contact person monthly. </t>
  </si>
  <si>
    <t>Deliverables for the handover include (but are not limited to):</t>
  </si>
  <si>
    <t>- Payment request/ billing from Consultant</t>
  </si>
  <si>
    <t xml:space="preserve">Note to audit firm: </t>
  </si>
  <si>
    <t>- Partner agreements less than 1 year:</t>
  </si>
  <si>
    <t>- Partner agreements more than 1 year:</t>
  </si>
  <si>
    <t>- Partner’s financial statements (signed or finalized versions)</t>
  </si>
  <si>
    <t>at least 1 trip needed to be taken after end-date to close out the agreement</t>
  </si>
  <si>
    <t>at least 1 trip annually + 1 trip after end-date to close out the agreement</t>
  </si>
  <si>
    <t>- Completion of services with verification from SCI authorized person</t>
  </si>
  <si>
    <t xml:space="preserve">- This is partner's expenditure verification only. There is no need to provide a standard audit report with ML, only minute as mentioned above. </t>
  </si>
  <si>
    <t>- Final finance visit minutes with partner (in Vietnamese) including: findings, partner's responses, recommendations, and follow-ups (if any)</t>
  </si>
  <si>
    <t>Need to check 100% of expenditure as donor required</t>
  </si>
  <si>
    <t>Partner's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</si>
</sst>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164" formatCode="_-* #,##0.00_-;\-* #,##0.00_-;_-* &quot;-&quot;??_-;_-@_-"/>
    <numFmt numFmtId="165" formatCode="[$-F800]dddd\,\ mmmm\ dd\,\ yyyy"/>
    <numFmt numFmtId="166" formatCode="mmm\-d"/>
    <numFmt numFmtId="167" formatCode="d"/>
    <numFmt numFmtId="168" formatCode="[$-10409]dd/mm/yyyy"/>
    <numFmt numFmtId="169" formatCode="[$-409]d\-mmm\-yy;@"/>
    <numFmt numFmtId="170" formatCode="_-* #,##0_-;\-* #,##0_-;_-* &quot;-&quot;??_-;_-@_-"/>
  </numFmts>
  <fonts count="47" x14ac:knownFonts="1">
    <font>
      <sz val="10"/>
      <name val="Arial"/>
      <family val="2"/>
    </font>
    <font>
      <sz val="10"/>
      <name val="Arial"/>
      <family val="2"/>
    </font>
    <font>
      <sz val="10"/>
      <name val="Century Gothic"/>
      <family val="2"/>
    </font>
    <font>
      <sz val="22"/>
      <color theme="1" tint="0.34998626667073579"/>
      <name val="Century Gothic"/>
      <family val="2"/>
    </font>
    <font>
      <b/>
      <sz val="10"/>
      <color theme="0"/>
      <name val="Century Gothic"/>
      <family val="2"/>
    </font>
    <font>
      <b/>
      <i/>
      <sz val="8"/>
      <color theme="0"/>
      <name val="Century Gothic"/>
      <family val="2"/>
    </font>
    <font>
      <sz val="10"/>
      <color theme="1" tint="0.249977111117893"/>
      <name val="Century Gothic"/>
      <family val="2"/>
    </font>
    <font>
      <b/>
      <i/>
      <sz val="8"/>
      <color theme="1" tint="0.249977111117893"/>
      <name val="Century Gothic"/>
      <family val="2"/>
    </font>
    <font>
      <u/>
      <sz val="10"/>
      <color indexed="12"/>
      <name val="Arial"/>
      <family val="2"/>
    </font>
    <font>
      <i/>
      <sz val="10"/>
      <color theme="0"/>
      <name val="Century Gothic"/>
      <family val="2"/>
    </font>
    <font>
      <sz val="12"/>
      <name val="Century Gothic"/>
      <family val="2"/>
    </font>
    <font>
      <b/>
      <sz val="8"/>
      <color theme="4" tint="-0.249977111117893"/>
      <name val="Century Gothic"/>
      <family val="2"/>
    </font>
    <font>
      <b/>
      <sz val="8"/>
      <color theme="4" tint="-0.499984740745262"/>
      <name val="Century Gothic"/>
      <family val="2"/>
    </font>
    <font>
      <b/>
      <u/>
      <sz val="8"/>
      <color theme="4" tint="-0.499984740745262"/>
      <name val="Century Gothic"/>
      <family val="2"/>
    </font>
    <font>
      <sz val="8"/>
      <color theme="4" tint="-0.499984740745262"/>
      <name val="Century Gothic"/>
      <family val="2"/>
    </font>
    <font>
      <sz val="8"/>
      <name val="Century Gothic"/>
      <family val="2"/>
    </font>
    <font>
      <b/>
      <sz val="9"/>
      <color theme="1" tint="0.249977111117893"/>
      <name val="Century Gothic"/>
      <family val="2"/>
    </font>
    <font>
      <b/>
      <sz val="8"/>
      <color theme="1" tint="0.34998626667073579"/>
      <name val="Century Gothic"/>
      <family val="2"/>
    </font>
    <font>
      <b/>
      <sz val="10"/>
      <color theme="1" tint="0.34998626667073579"/>
      <name val="Century Gothic"/>
      <family val="2"/>
    </font>
    <font>
      <sz val="10"/>
      <color theme="4" tint="-0.249977111117893"/>
      <name val="Century Gothic"/>
      <family val="2"/>
    </font>
    <font>
      <sz val="11"/>
      <color theme="4" tint="-0.249977111117893"/>
      <name val="Century Gothic"/>
      <family val="2"/>
    </font>
    <font>
      <b/>
      <sz val="9"/>
      <color theme="0"/>
      <name val="Century Gothic"/>
      <family val="2"/>
    </font>
    <font>
      <sz val="8"/>
      <color theme="0"/>
      <name val="Century Gothic"/>
      <family val="2"/>
    </font>
    <font>
      <sz val="8"/>
      <color theme="1" tint="0.249977111117893"/>
      <name val="Century Gothic"/>
      <family val="2"/>
    </font>
    <font>
      <b/>
      <sz val="9"/>
      <color theme="1" tint="0.34998626667073579"/>
      <name val="Century Gothic"/>
      <family val="2"/>
    </font>
    <font>
      <sz val="9"/>
      <name val="Century Gothic"/>
      <family val="2"/>
    </font>
    <font>
      <b/>
      <sz val="9"/>
      <name val="Century Gothic"/>
      <family val="2"/>
    </font>
    <font>
      <b/>
      <sz val="9"/>
      <color theme="1"/>
      <name val="Century Gothic"/>
      <family val="2"/>
    </font>
    <font>
      <sz val="14"/>
      <name val="Century Gothic"/>
      <family val="2"/>
    </font>
    <font>
      <sz val="9"/>
      <color rgb="FF000000"/>
      <name val="Century Gothic"/>
      <family val="2"/>
    </font>
    <font>
      <sz val="9"/>
      <color theme="1"/>
      <name val="Century Gothic"/>
      <family val="2"/>
    </font>
    <font>
      <sz val="14"/>
      <color rgb="FF000000"/>
      <name val="Century Gothic"/>
      <family val="2"/>
    </font>
    <font>
      <sz val="8"/>
      <color theme="1" tint="0.24994659260841701"/>
      <name val="Century Gothic"/>
      <family val="2"/>
    </font>
    <font>
      <b/>
      <sz val="13"/>
      <color theme="1" tint="0.24994659260841701"/>
      <name val="Calibri Light"/>
      <family val="2"/>
      <scheme val="major"/>
    </font>
    <font>
      <sz val="13"/>
      <color theme="1" tint="0.24994659260841701"/>
      <name val="Century Gothic"/>
      <family val="2"/>
    </font>
    <font>
      <sz val="11"/>
      <color theme="1" tint="0.24994659260841701"/>
      <name val="Century Gothic"/>
      <family val="2"/>
    </font>
    <font>
      <sz val="9"/>
      <color theme="0" tint="-4.9989318521683403E-2"/>
      <name val="Century Gothic"/>
      <family val="2"/>
    </font>
    <font>
      <u/>
      <sz val="11"/>
      <color theme="0"/>
      <name val="Segoe UI"/>
      <family val="2"/>
      <charset val="238"/>
    </font>
    <font>
      <sz val="11"/>
      <color theme="0"/>
      <name val="Century Gothic"/>
      <family val="2"/>
    </font>
    <font>
      <sz val="12"/>
      <color theme="0"/>
      <name val="Century Gothic"/>
      <family val="2"/>
    </font>
    <font>
      <u/>
      <sz val="12"/>
      <color theme="0"/>
      <name val="Century Gothic"/>
      <family val="2"/>
      <charset val="238"/>
    </font>
    <font>
      <sz val="10"/>
      <name val="Lato"/>
      <family val="2"/>
    </font>
    <font>
      <b/>
      <sz val="10"/>
      <color theme="1" tint="0.34998626667073579"/>
      <name val="Lato"/>
      <family val="2"/>
    </font>
    <font>
      <b/>
      <sz val="10"/>
      <color theme="0"/>
      <name val="Lato"/>
      <family val="2"/>
    </font>
    <font>
      <sz val="10"/>
      <color theme="1" tint="0.24994659260841701"/>
      <name val="Lato"/>
      <family val="2"/>
    </font>
    <font>
      <sz val="10"/>
      <color theme="0" tint="-4.9989318521683403E-2"/>
      <name val="Lato"/>
      <family val="2"/>
    </font>
    <font>
      <b/>
      <sz val="18"/>
      <color theme="1" tint="0.34998626667073579"/>
      <name val="Lato"/>
      <family val="2"/>
    </font>
  </fonts>
  <fills count="13">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4"/>
        <bgColor indexed="64"/>
      </patternFill>
    </fill>
    <fill>
      <patternFill patternType="solid">
        <fgColor theme="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52B161"/>
        <bgColor indexed="64"/>
      </patternFill>
    </fill>
    <fill>
      <patternFill patternType="solid">
        <fgColor rgb="FFD24726"/>
        <bgColor rgb="FF000000"/>
      </patternFill>
    </fill>
    <fill>
      <patternFill patternType="solid">
        <fgColor rgb="FFF8CBAD"/>
        <bgColor indexed="64"/>
      </patternFill>
    </fill>
  </fills>
  <borders count="20">
    <border>
      <left/>
      <right/>
      <top/>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theme="0" tint="-0.34998626667073579"/>
      </right>
      <top style="thin">
        <color theme="0" tint="-0.34998626667073579"/>
      </top>
      <bottom style="thin">
        <color theme="0" tint="-0.34998626667073579"/>
      </bottom>
      <diagonal/>
    </border>
    <border>
      <left/>
      <right/>
      <top/>
      <bottom style="thin">
        <color indexed="22"/>
      </bottom>
      <diagonal/>
    </border>
    <border>
      <left/>
      <right/>
      <top style="thin">
        <color indexed="22"/>
      </top>
      <bottom style="thin">
        <color indexed="22"/>
      </bottom>
      <diagonal/>
    </border>
    <border>
      <left/>
      <right/>
      <top style="thin">
        <color rgb="FFEFEFEF"/>
      </top>
      <bottom style="thin">
        <color rgb="FFEFEFEF"/>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theme="6" tint="-0.499984740745262"/>
      </top>
      <bottom/>
      <diagonal/>
    </border>
    <border>
      <left/>
      <right/>
      <top style="medium">
        <color rgb="FFC00000"/>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xf numFmtId="169" fontId="33" fillId="0" borderId="0" applyFill="0" applyBorder="0" applyProtection="0">
      <alignment horizontal="left"/>
    </xf>
    <xf numFmtId="164" fontId="1" fillId="0" borderId="0" applyFont="0" applyFill="0" applyBorder="0" applyAlignment="0" applyProtection="0"/>
  </cellStyleXfs>
  <cellXfs count="107">
    <xf numFmtId="0" fontId="0" fillId="0" borderId="0" xfId="0"/>
    <xf numFmtId="0" fontId="2" fillId="2" borderId="0" xfId="0" applyFont="1" applyFill="1"/>
    <xf numFmtId="0" fontId="2" fillId="3" borderId="0" xfId="0" applyFont="1" applyFill="1"/>
    <xf numFmtId="0" fontId="4" fillId="3" borderId="0" xfId="0" applyFont="1" applyFill="1"/>
    <xf numFmtId="0" fontId="5" fillId="4" borderId="0" xfId="0" applyFont="1" applyFill="1" applyAlignment="1">
      <alignment vertical="center"/>
    </xf>
    <xf numFmtId="0" fontId="6" fillId="3" borderId="0" xfId="0" applyFont="1" applyFill="1" applyAlignment="1">
      <alignment horizontal="left" vertical="center" indent="1"/>
    </xf>
    <xf numFmtId="0" fontId="5" fillId="3" borderId="0" xfId="0" applyFont="1" applyFill="1" applyAlignment="1">
      <alignment vertical="center"/>
    </xf>
    <xf numFmtId="165" fontId="7" fillId="3" borderId="0" xfId="0" applyNumberFormat="1" applyFont="1" applyFill="1" applyAlignment="1">
      <alignment vertical="center"/>
    </xf>
    <xf numFmtId="0" fontId="5" fillId="5" borderId="0" xfId="0" applyFont="1" applyFill="1" applyAlignment="1">
      <alignment vertical="center"/>
    </xf>
    <xf numFmtId="0" fontId="9" fillId="3" borderId="0" xfId="3" applyFont="1" applyFill="1" applyAlignment="1" applyProtection="1">
      <alignment vertical="center"/>
    </xf>
    <xf numFmtId="0" fontId="10" fillId="3" borderId="0" xfId="0" applyFont="1" applyFill="1" applyAlignment="1">
      <alignment vertical="center"/>
    </xf>
    <xf numFmtId="0" fontId="5" fillId="3" borderId="1" xfId="0" applyFont="1" applyFill="1" applyBorder="1" applyAlignment="1">
      <alignment vertical="center"/>
    </xf>
    <xf numFmtId="0" fontId="11" fillId="6" borderId="0" xfId="0" applyFont="1" applyFill="1"/>
    <xf numFmtId="0" fontId="12" fillId="6" borderId="0" xfId="0" applyFont="1" applyFill="1" applyAlignment="1" applyProtection="1">
      <alignment vertical="center"/>
      <protection locked="0"/>
    </xf>
    <xf numFmtId="0" fontId="13" fillId="6" borderId="0" xfId="3" applyNumberFormat="1" applyFont="1" applyFill="1" applyBorder="1" applyAlignment="1" applyProtection="1">
      <alignment horizontal="right" vertical="center"/>
      <protection locked="0"/>
    </xf>
    <xf numFmtId="0" fontId="14" fillId="6" borderId="0" xfId="0" applyFont="1" applyFill="1" applyAlignment="1" applyProtection="1">
      <alignment vertical="center"/>
      <protection locked="0"/>
    </xf>
    <xf numFmtId="0" fontId="15" fillId="2" borderId="0" xfId="0" applyFont="1" applyFill="1" applyAlignment="1">
      <alignment vertical="center"/>
    </xf>
    <xf numFmtId="0" fontId="17" fillId="6" borderId="0" xfId="0" applyFont="1" applyFill="1" applyAlignment="1">
      <alignment horizontal="center" vertical="center"/>
    </xf>
    <xf numFmtId="0" fontId="16" fillId="3" borderId="0" xfId="0" applyFont="1" applyFill="1" applyAlignment="1">
      <alignment horizontal="center" vertical="center"/>
    </xf>
    <xf numFmtId="0" fontId="2" fillId="6" borderId="0" xfId="0" applyFont="1" applyFill="1"/>
    <xf numFmtId="0" fontId="19" fillId="2" borderId="0" xfId="0" applyFont="1" applyFill="1" applyAlignment="1">
      <alignment vertical="center"/>
    </xf>
    <xf numFmtId="0" fontId="19" fillId="6" borderId="0" xfId="0" applyFont="1" applyFill="1" applyAlignment="1">
      <alignment vertical="center"/>
    </xf>
    <xf numFmtId="0" fontId="20" fillId="6" borderId="0" xfId="0" applyFont="1" applyFill="1" applyAlignment="1">
      <alignment horizontal="right" vertical="center" indent="1"/>
    </xf>
    <xf numFmtId="0" fontId="21" fillId="2" borderId="4" xfId="0" applyFont="1" applyFill="1" applyBorder="1" applyAlignment="1">
      <alignment horizontal="left" vertical="center" indent="1"/>
    </xf>
    <xf numFmtId="0" fontId="21" fillId="2" borderId="4" xfId="0" applyFont="1" applyFill="1" applyBorder="1" applyAlignment="1">
      <alignment horizontal="left" vertical="center" wrapText="1" inden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167" fontId="23" fillId="6" borderId="6" xfId="0" applyNumberFormat="1" applyFont="1" applyFill="1" applyBorder="1" applyAlignment="1">
      <alignment horizontal="center" vertical="center" shrinkToFit="1"/>
    </xf>
    <xf numFmtId="167" fontId="23" fillId="6" borderId="7" xfId="0" applyNumberFormat="1" applyFont="1" applyFill="1" applyBorder="1" applyAlignment="1">
      <alignment horizontal="center" vertical="center" shrinkToFit="1"/>
    </xf>
    <xf numFmtId="0" fontId="24" fillId="6" borderId="0" xfId="0" applyFont="1" applyFill="1" applyAlignment="1">
      <alignment vertical="center"/>
    </xf>
    <xf numFmtId="167" fontId="23" fillId="7" borderId="8" xfId="0" applyNumberFormat="1" applyFont="1" applyFill="1" applyBorder="1" applyAlignment="1">
      <alignment horizontal="center" vertical="center" shrinkToFit="1"/>
    </xf>
    <xf numFmtId="167" fontId="23" fillId="7" borderId="4" xfId="0" applyNumberFormat="1" applyFont="1" applyFill="1" applyBorder="1" applyAlignment="1">
      <alignment horizontal="center" vertical="center" shrinkToFit="1"/>
    </xf>
    <xf numFmtId="0" fontId="21" fillId="2" borderId="0" xfId="0" applyFont="1" applyFill="1" applyAlignment="1">
      <alignment horizontal="left" vertical="center" indent="1"/>
    </xf>
    <xf numFmtId="15" fontId="21" fillId="2" borderId="0" xfId="0" applyNumberFormat="1" applyFont="1" applyFill="1" applyAlignment="1">
      <alignment horizontal="center" vertical="center" wrapText="1"/>
    </xf>
    <xf numFmtId="0" fontId="21" fillId="8" borderId="9" xfId="1" applyNumberFormat="1" applyFont="1" applyFill="1" applyBorder="1" applyAlignment="1" applyProtection="1">
      <alignment horizontal="center" vertical="center"/>
    </xf>
    <xf numFmtId="0" fontId="21" fillId="2" borderId="0" xfId="0" applyFont="1" applyFill="1" applyAlignment="1">
      <alignment horizontal="center" vertical="center"/>
    </xf>
    <xf numFmtId="9" fontId="21" fillId="2" borderId="0" xfId="2" applyFont="1" applyFill="1" applyBorder="1" applyAlignment="1" applyProtection="1">
      <alignment horizontal="center" vertical="center"/>
    </xf>
    <xf numFmtId="0" fontId="25" fillId="2" borderId="10" xfId="0" applyFont="1" applyFill="1" applyBorder="1" applyAlignment="1">
      <alignment horizontal="center" vertical="center"/>
    </xf>
    <xf numFmtId="0" fontId="26" fillId="7" borderId="9" xfId="0" applyFont="1" applyFill="1" applyBorder="1" applyAlignment="1">
      <alignment horizontal="left" vertical="center" indent="1"/>
    </xf>
    <xf numFmtId="0" fontId="25" fillId="7" borderId="9" xfId="0" applyFont="1" applyFill="1" applyBorder="1" applyAlignment="1">
      <alignment vertical="center"/>
    </xf>
    <xf numFmtId="15" fontId="16" fillId="7" borderId="11" xfId="0" applyNumberFormat="1" applyFont="1" applyFill="1" applyBorder="1" applyAlignment="1">
      <alignment horizontal="center" vertical="center"/>
    </xf>
    <xf numFmtId="0" fontId="16" fillId="7" borderId="9" xfId="1" applyNumberFormat="1" applyFont="1" applyFill="1" applyBorder="1" applyAlignment="1" applyProtection="1">
      <alignment horizontal="center" vertical="center"/>
    </xf>
    <xf numFmtId="9" fontId="27" fillId="7" borderId="9" xfId="2" applyFont="1" applyFill="1" applyBorder="1" applyAlignment="1" applyProtection="1">
      <alignment horizontal="center" vertical="center"/>
    </xf>
    <xf numFmtId="1" fontId="28" fillId="2" borderId="0" xfId="0" applyNumberFormat="1" applyFont="1" applyFill="1" applyAlignment="1">
      <alignment horizontal="center" vertical="center"/>
    </xf>
    <xf numFmtId="0" fontId="25" fillId="7" borderId="10" xfId="0" applyFont="1" applyFill="1" applyBorder="1" applyAlignment="1">
      <alignment horizontal="center" vertical="center"/>
    </xf>
    <xf numFmtId="0" fontId="25" fillId="3" borderId="10" xfId="0" applyFont="1" applyFill="1" applyBorder="1" applyAlignment="1">
      <alignment horizontal="left" vertical="center" wrapText="1" indent="1"/>
    </xf>
    <xf numFmtId="0" fontId="25" fillId="3" borderId="10" xfId="0" applyFont="1" applyFill="1" applyBorder="1" applyAlignment="1">
      <alignment vertical="center"/>
    </xf>
    <xf numFmtId="15" fontId="25" fillId="3" borderId="11" xfId="0" applyNumberFormat="1" applyFont="1" applyFill="1" applyBorder="1" applyAlignment="1">
      <alignment horizontal="center" vertical="center"/>
    </xf>
    <xf numFmtId="0" fontId="29" fillId="3" borderId="11" xfId="0" applyFont="1" applyFill="1" applyBorder="1" applyAlignment="1">
      <alignment horizontal="center" vertical="center"/>
    </xf>
    <xf numFmtId="0" fontId="25" fillId="3" borderId="9" xfId="1" applyNumberFormat="1" applyFont="1" applyFill="1" applyBorder="1" applyAlignment="1" applyProtection="1">
      <alignment horizontal="center" vertical="center"/>
    </xf>
    <xf numFmtId="0" fontId="25" fillId="3" borderId="10" xfId="1" applyNumberFormat="1" applyFont="1" applyFill="1" applyBorder="1" applyAlignment="1" applyProtection="1">
      <alignment horizontal="center" vertical="center"/>
    </xf>
    <xf numFmtId="9" fontId="30" fillId="3" borderId="11" xfId="2" applyFont="1" applyFill="1" applyBorder="1" applyAlignment="1" applyProtection="1">
      <alignment horizontal="center" vertical="center"/>
    </xf>
    <xf numFmtId="1" fontId="31" fillId="2" borderId="0" xfId="0" applyNumberFormat="1" applyFont="1" applyFill="1" applyAlignment="1">
      <alignment horizontal="center" vertical="center"/>
    </xf>
    <xf numFmtId="0" fontId="25" fillId="3" borderId="10" xfId="0" applyFont="1" applyFill="1" applyBorder="1" applyAlignment="1">
      <alignment horizontal="center" vertical="center"/>
    </xf>
    <xf numFmtId="168" fontId="25" fillId="3" borderId="10" xfId="0" applyNumberFormat="1" applyFont="1" applyFill="1" applyBorder="1" applyAlignment="1">
      <alignment horizontal="left" vertical="center" wrapText="1" indent="1"/>
    </xf>
    <xf numFmtId="0" fontId="25" fillId="9" borderId="10" xfId="0" applyFont="1" applyFill="1" applyBorder="1" applyAlignment="1">
      <alignment horizontal="left" vertical="center" wrapText="1" indent="1"/>
    </xf>
    <xf numFmtId="0" fontId="32" fillId="2" borderId="0" xfId="0" applyFont="1" applyFill="1" applyAlignment="1">
      <alignment vertical="center"/>
    </xf>
    <xf numFmtId="169" fontId="34" fillId="2" borderId="0" xfId="4" applyFont="1" applyFill="1">
      <alignment horizontal="left"/>
    </xf>
    <xf numFmtId="0" fontId="35" fillId="2" borderId="0" xfId="0" applyFont="1" applyFill="1" applyAlignment="1">
      <alignment horizontal="center"/>
    </xf>
    <xf numFmtId="0" fontId="35" fillId="2" borderId="0" xfId="0" applyFont="1" applyFill="1" applyAlignment="1">
      <alignment vertical="center"/>
    </xf>
    <xf numFmtId="0" fontId="36" fillId="2" borderId="0" xfId="0" applyFont="1" applyFill="1" applyAlignment="1">
      <alignment vertical="center"/>
    </xf>
    <xf numFmtId="0" fontId="38" fillId="2" borderId="0" xfId="0" applyFont="1" applyFill="1" applyAlignment="1">
      <alignment vertical="center"/>
    </xf>
    <xf numFmtId="0" fontId="38" fillId="2" borderId="0" xfId="0" applyFont="1" applyFill="1" applyAlignment="1">
      <alignment horizontal="center" vertical="center"/>
    </xf>
    <xf numFmtId="0" fontId="39" fillId="2" borderId="0" xfId="3" applyFont="1" applyFill="1" applyBorder="1" applyAlignment="1" applyProtection="1">
      <alignment vertical="center"/>
    </xf>
    <xf numFmtId="0" fontId="25" fillId="12" borderId="10" xfId="0" applyFont="1" applyFill="1" applyBorder="1" applyAlignment="1">
      <alignment horizontal="left" vertical="center" wrapText="1" indent="1"/>
    </xf>
    <xf numFmtId="0" fontId="41" fillId="2" borderId="0" xfId="0" applyFont="1" applyFill="1" applyAlignment="1">
      <alignment vertical="center"/>
    </xf>
    <xf numFmtId="3" fontId="41" fillId="0" borderId="0" xfId="0" applyNumberFormat="1" applyFont="1" applyAlignment="1">
      <alignment vertical="center"/>
    </xf>
    <xf numFmtId="0" fontId="41" fillId="0" borderId="0" xfId="0" applyFont="1" applyAlignment="1">
      <alignment vertical="center"/>
    </xf>
    <xf numFmtId="0" fontId="41" fillId="3" borderId="0" xfId="0" applyFont="1" applyFill="1" applyAlignment="1">
      <alignment vertical="center"/>
    </xf>
    <xf numFmtId="0" fontId="43" fillId="2" borderId="4" xfId="0" applyFont="1" applyFill="1" applyBorder="1" applyAlignment="1">
      <alignment horizontal="left" vertical="center"/>
    </xf>
    <xf numFmtId="0" fontId="43" fillId="2" borderId="4" xfId="0" applyFont="1" applyFill="1" applyBorder="1" applyAlignment="1">
      <alignment horizontal="left" vertical="center" wrapText="1"/>
    </xf>
    <xf numFmtId="0" fontId="44" fillId="0" borderId="0" xfId="0" applyFont="1" applyAlignment="1">
      <alignment vertical="center"/>
    </xf>
    <xf numFmtId="0" fontId="44" fillId="2" borderId="0" xfId="0" applyFont="1" applyFill="1" applyAlignment="1">
      <alignment vertical="center"/>
    </xf>
    <xf numFmtId="0" fontId="45" fillId="2" borderId="0" xfId="0" applyFont="1" applyFill="1" applyAlignment="1">
      <alignment vertical="center"/>
    </xf>
    <xf numFmtId="0" fontId="45" fillId="0" borderId="0" xfId="0" applyFont="1" applyAlignment="1">
      <alignment vertical="center"/>
    </xf>
    <xf numFmtId="0" fontId="41" fillId="0" borderId="4" xfId="0" applyFont="1" applyBorder="1" applyAlignment="1">
      <alignment vertical="center"/>
    </xf>
    <xf numFmtId="0" fontId="42" fillId="6" borderId="4" xfId="0" applyFont="1" applyFill="1" applyBorder="1" applyAlignment="1">
      <alignment horizontal="center" vertical="center"/>
    </xf>
    <xf numFmtId="0" fontId="41" fillId="0" borderId="4" xfId="0" applyFont="1" applyBorder="1" applyAlignment="1">
      <alignment horizontal="left" vertical="center" wrapText="1"/>
    </xf>
    <xf numFmtId="14" fontId="41" fillId="0" borderId="4" xfId="0" applyNumberFormat="1" applyFont="1" applyBorder="1" applyAlignment="1">
      <alignment horizontal="left" vertical="center" wrapText="1"/>
    </xf>
    <xf numFmtId="0" fontId="44" fillId="0" borderId="4" xfId="0" applyFont="1" applyBorder="1" applyAlignment="1">
      <alignment vertical="center"/>
    </xf>
    <xf numFmtId="3" fontId="41" fillId="0" borderId="0" xfId="0" quotePrefix="1" applyNumberFormat="1" applyFont="1" applyAlignment="1">
      <alignment vertical="center"/>
    </xf>
    <xf numFmtId="49" fontId="41" fillId="0" borderId="4" xfId="0" quotePrefix="1" applyNumberFormat="1" applyFont="1" applyBorder="1" applyAlignment="1">
      <alignment horizontal="left" vertical="center" wrapText="1"/>
    </xf>
    <xf numFmtId="49" fontId="41" fillId="0" borderId="4" xfId="0" applyNumberFormat="1" applyFont="1" applyBorder="1" applyAlignment="1">
      <alignment horizontal="left" vertical="center" wrapText="1"/>
    </xf>
    <xf numFmtId="170" fontId="41" fillId="0" borderId="4" xfId="5" applyNumberFormat="1" applyFont="1" applyBorder="1" applyAlignment="1">
      <alignment horizontal="left" vertical="center" wrapText="1"/>
    </xf>
    <xf numFmtId="170" fontId="41" fillId="3" borderId="0" xfId="5" applyNumberFormat="1" applyFont="1" applyFill="1" applyAlignment="1">
      <alignment vertical="center"/>
    </xf>
    <xf numFmtId="170" fontId="43" fillId="2" borderId="4" xfId="5" applyNumberFormat="1" applyFont="1" applyFill="1" applyBorder="1" applyAlignment="1">
      <alignment horizontal="left" vertical="center"/>
    </xf>
    <xf numFmtId="170" fontId="41" fillId="0" borderId="0" xfId="5" applyNumberFormat="1" applyFont="1" applyAlignment="1">
      <alignment vertical="center"/>
    </xf>
    <xf numFmtId="170" fontId="41" fillId="2" borderId="0" xfId="5" applyNumberFormat="1" applyFont="1" applyFill="1" applyAlignment="1">
      <alignment vertical="center"/>
    </xf>
    <xf numFmtId="0" fontId="41" fillId="0" borderId="4" xfId="0" applyFont="1" applyBorder="1" applyAlignment="1">
      <alignment vertical="center" wrapText="1"/>
    </xf>
    <xf numFmtId="0" fontId="37" fillId="10" borderId="12" xfId="3" applyFont="1" applyFill="1" applyBorder="1" applyAlignment="1" applyProtection="1">
      <alignment horizontal="center" vertical="center"/>
    </xf>
    <xf numFmtId="0" fontId="37" fillId="10" borderId="13" xfId="3" applyFont="1" applyFill="1" applyBorder="1" applyAlignment="1" applyProtection="1">
      <alignment horizontal="center" vertical="center"/>
    </xf>
    <xf numFmtId="0" fontId="37" fillId="10" borderId="14" xfId="3" applyFont="1" applyFill="1" applyBorder="1" applyAlignment="1" applyProtection="1">
      <alignment horizontal="center" vertical="center"/>
    </xf>
    <xf numFmtId="0" fontId="37" fillId="11" borderId="15" xfId="3" applyNumberFormat="1" applyFont="1" applyFill="1" applyBorder="1" applyAlignment="1" applyProtection="1">
      <alignment horizontal="center" vertical="center" wrapText="1"/>
    </xf>
    <xf numFmtId="0" fontId="37" fillId="11" borderId="16" xfId="3" applyNumberFormat="1" applyFont="1" applyFill="1" applyBorder="1" applyAlignment="1" applyProtection="1">
      <alignment horizontal="center" vertical="center" wrapText="1"/>
    </xf>
    <xf numFmtId="0" fontId="37" fillId="11" borderId="17" xfId="3" applyNumberFormat="1" applyFont="1" applyFill="1" applyBorder="1" applyAlignment="1" applyProtection="1">
      <alignment horizontal="center" vertical="center" wrapText="1"/>
    </xf>
    <xf numFmtId="0" fontId="39" fillId="2" borderId="18" xfId="3" applyFont="1" applyFill="1" applyBorder="1" applyAlignment="1" applyProtection="1">
      <alignment horizontal="center" vertical="center"/>
    </xf>
    <xf numFmtId="0" fontId="40" fillId="2" borderId="19" xfId="3" applyFont="1" applyFill="1" applyBorder="1" applyAlignment="1" applyProtection="1">
      <alignment horizontal="center" vertical="center"/>
    </xf>
    <xf numFmtId="0" fontId="40" fillId="2" borderId="0" xfId="3" applyFont="1" applyFill="1" applyBorder="1" applyAlignment="1" applyProtection="1">
      <alignment horizontal="center" vertical="center"/>
    </xf>
    <xf numFmtId="166" fontId="16" fillId="6" borderId="2" xfId="0" applyNumberFormat="1" applyFont="1" applyFill="1" applyBorder="1" applyAlignment="1">
      <alignment horizontal="center" vertical="center" shrinkToFit="1"/>
    </xf>
    <xf numFmtId="15" fontId="16" fillId="3" borderId="0" xfId="0" applyNumberFormat="1" applyFont="1" applyFill="1" applyAlignment="1" applyProtection="1">
      <alignment horizontal="center" vertical="center" shrinkToFit="1"/>
      <protection locked="0"/>
    </xf>
    <xf numFmtId="0" fontId="18" fillId="6" borderId="0" xfId="0" applyFont="1" applyFill="1" applyAlignment="1">
      <alignment horizontal="right" vertical="center" indent="1"/>
    </xf>
    <xf numFmtId="0" fontId="3" fillId="3" borderId="0" xfId="0" applyFont="1" applyFill="1" applyAlignment="1" applyProtection="1">
      <alignment horizontal="left" vertical="top"/>
      <protection locked="0"/>
    </xf>
    <xf numFmtId="166" fontId="16" fillId="6" borderId="3" xfId="0" applyNumberFormat="1" applyFont="1" applyFill="1" applyBorder="1" applyAlignment="1">
      <alignment horizontal="center" vertical="center" shrinkToFit="1"/>
    </xf>
    <xf numFmtId="3" fontId="41" fillId="0" borderId="0" xfId="0" quotePrefix="1" applyNumberFormat="1" applyFont="1" applyAlignment="1">
      <alignment horizontal="left" vertical="center" wrapText="1"/>
    </xf>
    <xf numFmtId="0" fontId="46" fillId="3" borderId="0" xfId="0" applyFont="1" applyFill="1" applyAlignment="1" applyProtection="1">
      <alignment horizontal="left" vertical="center"/>
      <protection locked="0"/>
    </xf>
  </cellXfs>
  <cellStyles count="6">
    <cellStyle name="Activity" xfId="4" xr:uid="{00000000-0005-0000-0000-000000000000}"/>
    <cellStyle name="Comma" xfId="5" builtinId="3"/>
    <cellStyle name="Currency" xfId="1" builtinId="4"/>
    <cellStyle name="Hyperlink" xfId="3" builtinId="8"/>
    <cellStyle name="Normal" xfId="0" builtinId="0"/>
    <cellStyle name="Percent" xfId="2" builtinId="5"/>
  </cellStyles>
  <dxfs count="6">
    <dxf>
      <fill>
        <patternFill>
          <bgColor theme="4"/>
        </patternFill>
      </fill>
    </dxf>
    <dxf>
      <fill>
        <patternFill>
          <bgColor theme="9"/>
        </patternFill>
      </fill>
    </dxf>
    <dxf>
      <font>
        <color theme="0"/>
      </font>
      <fill>
        <patternFill>
          <bgColor theme="9" tint="-0.24994659260841701"/>
        </patternFill>
      </fill>
    </dxf>
    <dxf>
      <font>
        <b/>
        <i val="0"/>
        <color theme="0"/>
      </font>
      <fill>
        <patternFill>
          <bgColor rgb="FFD24726"/>
        </patternFill>
      </fill>
    </dxf>
    <dxf>
      <fill>
        <patternFill>
          <bgColor rgb="FF52B161"/>
        </patternFill>
      </fill>
    </dxf>
    <dxf>
      <fill>
        <patternFill>
          <bgColor rgb="FFFCDC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officetimeline.com/14-days-trial?source=task-management-tamplates" TargetMode="External"/></Relationships>
</file>

<file path=xl/drawings/drawing1.xml><?xml version="1.0" encoding="utf-8"?>
<xdr:wsDr xmlns:xdr="http://schemas.openxmlformats.org/drawingml/2006/spreadsheetDrawing" xmlns:a="http://schemas.openxmlformats.org/drawingml/2006/main">
  <xdr:twoCellAnchor editAs="absolute">
    <xdr:from>
      <xdr:col>5</xdr:col>
      <xdr:colOff>17991</xdr:colOff>
      <xdr:row>7</xdr:row>
      <xdr:rowOff>1587</xdr:rowOff>
    </xdr:from>
    <xdr:to>
      <xdr:col>9</xdr:col>
      <xdr:colOff>124883</xdr:colOff>
      <xdr:row>11</xdr:row>
      <xdr:rowOff>3175</xdr:rowOff>
    </xdr:to>
    <xdr:sp macro="" textlink="">
      <xdr:nvSpPr>
        <xdr:cNvPr id="2" name="Text Box 44" hidden="1">
          <a:extLst>
            <a:ext uri="{FF2B5EF4-FFF2-40B4-BE49-F238E27FC236}">
              <a16:creationId xmlns:a16="http://schemas.microsoft.com/office/drawing/2014/main" id="{00000000-0008-0000-0000-000002000000}"/>
            </a:ext>
          </a:extLst>
        </xdr:cNvPr>
        <xdr:cNvSpPr txBox="1">
          <a:spLocks noChangeArrowheads="1"/>
        </xdr:cNvSpPr>
      </xdr:nvSpPr>
      <xdr:spPr bwMode="auto">
        <a:xfrm>
          <a:off x="4945591" y="1363662"/>
          <a:ext cx="3495675" cy="106838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xdr:from>
      <xdr:col>0</xdr:col>
      <xdr:colOff>208490</xdr:colOff>
      <xdr:row>59</xdr:row>
      <xdr:rowOff>19050</xdr:rowOff>
    </xdr:from>
    <xdr:to>
      <xdr:col>12</xdr:col>
      <xdr:colOff>952499</xdr:colOff>
      <xdr:row>65</xdr:row>
      <xdr:rowOff>114300</xdr:rowOff>
    </xdr:to>
    <xdr:sp macro="" textlink="">
      <xdr:nvSpPr>
        <xdr:cNvPr id="3" name="Timeline Tips" descr="The role of the Position values in the Project Details table is to prevent the Milestone labels from overlapping each other on the timeline. Use positive numbers to position labels above the timeline and negative numbers to position them below.&#10;&#10;To add additional Milestones, either insert new rows within the table or start typing below the last table entry and the table will automatically expand to accommodate your newly added data.  " title="Project Timeline Tips">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208490" y="18926175"/>
          <a:ext cx="7068609" cy="0"/>
        </a:xfrm>
        <a:prstGeom prst="wedgeRectCallout">
          <a:avLst>
            <a:gd name="adj1" fmla="val 25207"/>
            <a:gd name="adj2" fmla="val 81786"/>
          </a:avLst>
        </a:prstGeom>
        <a:solidFill>
          <a:schemeClr val="bg1">
            <a:lumMod val="95000"/>
          </a:schemeClr>
        </a:solidFill>
        <a:ln w="9525" cmpd="sng">
          <a:solidFill>
            <a:schemeClr val="tx1">
              <a:lumMod val="65000"/>
              <a:lumOff val="3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2880" rtlCol="0" anchor="ctr"/>
        <a:lstStyle/>
        <a:p>
          <a:r>
            <a:rPr lang="en-US" sz="1100" b="1" spc="30" baseline="0">
              <a:solidFill>
                <a:srgbClr val="30966D"/>
              </a:solidFill>
              <a:effectLst/>
              <a:latin typeface="Century Gothic" panose="020B0502020202020204" pitchFamily="34" charset="0"/>
              <a:ea typeface="+mn-ea"/>
              <a:cs typeface="+mn-cs"/>
            </a:rPr>
            <a:t>3 Easy steps to instantly turn Excel data into a PowerPoint slide </a:t>
          </a:r>
        </a:p>
        <a:p>
          <a:endParaRPr lang="en-US" sz="90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900" spc="20" baseline="0">
              <a:solidFill>
                <a:schemeClr val="tx1">
                  <a:lumMod val="50000"/>
                  <a:lumOff val="50000"/>
                </a:schemeClr>
              </a:solidFill>
              <a:effectLst/>
              <a:latin typeface="Century Gothic" panose="020B0502020202020204" pitchFamily="34" charset="0"/>
              <a:ea typeface="+mn-ea"/>
              <a:cs typeface="+mn-cs"/>
            </a:rPr>
            <a:t>1. </a:t>
          </a:r>
          <a:r>
            <a:rPr lang="en-US" sz="900" u="sng" spc="20" baseline="0">
              <a:solidFill>
                <a:srgbClr val="D24626"/>
              </a:solidFill>
              <a:effectLst/>
              <a:latin typeface="Century Gothic" panose="020B0502020202020204" pitchFamily="34" charset="0"/>
              <a:ea typeface="+mn-ea"/>
              <a:cs typeface="+mn-cs"/>
            </a:rPr>
            <a:t>Download the Free Office Timeline plug-in for PowerPoint - 14-day Trial Edition.</a:t>
          </a:r>
          <a:br>
            <a:rPr lang="en-US" sz="900" spc="20" baseline="0">
              <a:solidFill>
                <a:schemeClr val="tx1">
                  <a:lumMod val="50000"/>
                  <a:lumOff val="50000"/>
                </a:schemeClr>
              </a:solidFill>
              <a:effectLst/>
              <a:latin typeface="Century Gothic" panose="020B0502020202020204" pitchFamily="34" charset="0"/>
              <a:ea typeface="+mn-ea"/>
              <a:cs typeface="+mn-cs"/>
            </a:rPr>
          </a:br>
          <a:endParaRPr lang="en-US" sz="9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900" spc="20" baseline="0">
              <a:solidFill>
                <a:schemeClr val="tx1">
                  <a:lumMod val="50000"/>
                  <a:lumOff val="50000"/>
                </a:schemeClr>
              </a:solidFill>
              <a:effectLst/>
              <a:latin typeface="Century Gothic" panose="020B0502020202020204" pitchFamily="34" charset="0"/>
              <a:ea typeface="+mn-ea"/>
              <a:cs typeface="+mn-cs"/>
            </a:rPr>
            <a:t>2. Open PowerPoint and click on NEW Timeline from the Office Timeline tab inside of PowerPoint.  </a:t>
          </a:r>
        </a:p>
        <a:p>
          <a:pPr marL="0" indent="0">
            <a:buClr>
              <a:schemeClr val="accent1"/>
            </a:buClr>
            <a:buFontTx/>
            <a:buNone/>
          </a:pPr>
          <a:r>
            <a:rPr lang="en-US" sz="900" spc="20" baseline="0">
              <a:solidFill>
                <a:schemeClr val="tx1">
                  <a:lumMod val="50000"/>
                  <a:lumOff val="50000"/>
                </a:schemeClr>
              </a:solidFill>
              <a:effectLst/>
              <a:latin typeface="Century Gothic" panose="020B0502020202020204" pitchFamily="34" charset="0"/>
              <a:ea typeface="+mn-ea"/>
              <a:cs typeface="+mn-cs"/>
            </a:rPr>
            <a:t>    Copy your Excel Task Tracker table and paste it into Office Timeline with the PASTE button.  </a:t>
          </a:r>
        </a:p>
        <a:p>
          <a:pPr marL="0" indent="0">
            <a:buClr>
              <a:schemeClr val="accent1"/>
            </a:buClr>
            <a:buFontTx/>
            <a:buNone/>
          </a:pPr>
          <a:endParaRPr lang="en-US" sz="900" spc="20" baseline="0">
            <a:solidFill>
              <a:schemeClr val="tx1">
                <a:lumMod val="50000"/>
                <a:lumOff val="50000"/>
              </a:schemeClr>
            </a:solidFill>
            <a:effectLst/>
            <a:latin typeface="Century Gothic" panose="020B0502020202020204" pitchFamily="34" charset="0"/>
            <a:ea typeface="+mn-ea"/>
            <a:cs typeface="+mn-cs"/>
          </a:endParaRPr>
        </a:p>
        <a:p>
          <a:pPr marL="0" indent="0">
            <a:buClr>
              <a:schemeClr val="accent1"/>
            </a:buClr>
            <a:buFontTx/>
            <a:buNone/>
          </a:pPr>
          <a:r>
            <a:rPr lang="en-US" sz="900" spc="20" baseline="0">
              <a:solidFill>
                <a:schemeClr val="tx1">
                  <a:lumMod val="50000"/>
                  <a:lumOff val="50000"/>
                </a:schemeClr>
              </a:solidFill>
              <a:effectLst/>
              <a:latin typeface="Century Gothic" panose="020B0502020202020204" pitchFamily="34" charset="0"/>
              <a:ea typeface="+mn-ea"/>
              <a:cs typeface="+mn-cs"/>
            </a:rPr>
            <a:t>3. Click the green SAVE button to instantly generate your Task Tracker slide in PowerPoint.  </a:t>
          </a:r>
        </a:p>
      </xdr:txBody>
    </xdr:sp>
    <xdr:clientData fPrintsWithSheet="0"/>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ficetimeline.com/14-days-trial/?source=task-management-templates" TargetMode="External"/><Relationship Id="rId2" Type="http://schemas.openxmlformats.org/officeDocument/2006/relationships/hyperlink" Target="http://www.officetimeline.com/" TargetMode="External"/><Relationship Id="rId1" Type="http://schemas.openxmlformats.org/officeDocument/2006/relationships/hyperlink" Target="https://www.officetimeline.com/14-days-trial/?source=task-management-templat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officetimeline.com/?source=task-management-templat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B1:CW81"/>
  <sheetViews>
    <sheetView showGridLines="0" zoomScale="90" zoomScaleNormal="90" workbookViewId="0">
      <pane ySplit="5" topLeftCell="A11" activePane="bottomLeft" state="frozen"/>
      <selection pane="bottomLeft" activeCell="O11" sqref="O11"/>
    </sheetView>
  </sheetViews>
  <sheetFormatPr defaultColWidth="9.26953125" defaultRowHeight="12.5" outlineLevelRow="1" x14ac:dyDescent="0.25"/>
  <cols>
    <col min="1" max="1" width="3.453125" style="1" customWidth="1"/>
    <col min="2" max="2" width="3" style="1" customWidth="1"/>
    <col min="3" max="3" width="36.453125" style="1" customWidth="1"/>
    <col min="4" max="5" width="15.54296875" style="1" customWidth="1"/>
    <col min="6" max="6" width="21.1796875" style="1" customWidth="1"/>
    <col min="7" max="7" width="8.453125" style="1" customWidth="1"/>
    <col min="8" max="9" width="10.7265625" style="1" customWidth="1"/>
    <col min="10" max="10" width="11.7265625" style="1" customWidth="1"/>
    <col min="11" max="12" width="13" style="1" customWidth="1"/>
    <col min="13" max="13" width="14" style="1" customWidth="1"/>
    <col min="14" max="14" width="1.1796875" style="1" customWidth="1"/>
    <col min="15" max="34" width="3.54296875" style="1" customWidth="1"/>
    <col min="35" max="64" width="3.26953125" style="1" customWidth="1"/>
    <col min="65" max="77" width="3.1796875" style="1" customWidth="1"/>
    <col min="78" max="16384" width="9.26953125" style="1"/>
  </cols>
  <sheetData>
    <row r="1" spans="2:65" ht="16.899999999999999" customHeight="1" x14ac:dyDescent="0.25"/>
    <row r="2" spans="2:65" ht="17.649999999999999" customHeight="1" x14ac:dyDescent="0.2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row>
    <row r="3" spans="2:65" ht="18" customHeight="1" x14ac:dyDescent="0.25">
      <c r="B3" s="2"/>
      <c r="C3" s="103" t="s">
        <v>0</v>
      </c>
      <c r="D3" s="103"/>
      <c r="E3" s="103"/>
      <c r="F3" s="103"/>
      <c r="G3" s="103"/>
      <c r="H3" s="103"/>
      <c r="I3" s="103"/>
      <c r="J3" s="103"/>
      <c r="K3" s="103"/>
      <c r="L3" s="103"/>
      <c r="M3" s="103"/>
      <c r="N3" s="3"/>
      <c r="O3" s="4"/>
      <c r="P3" s="5" t="s">
        <v>1</v>
      </c>
      <c r="Q3" s="6"/>
      <c r="R3" s="6"/>
      <c r="S3" s="7"/>
      <c r="T3" s="6"/>
      <c r="U3" s="8"/>
      <c r="V3" s="5" t="s">
        <v>2</v>
      </c>
      <c r="W3" s="6"/>
      <c r="X3" s="6"/>
      <c r="Y3" s="6"/>
      <c r="Z3" s="3"/>
      <c r="AA3" s="3"/>
      <c r="AB3" s="3"/>
      <c r="AC3" s="3"/>
      <c r="AD3" s="3"/>
      <c r="AE3" s="3"/>
      <c r="AF3" s="3"/>
      <c r="AG3" s="3"/>
      <c r="AH3" s="3"/>
      <c r="AI3" s="3"/>
      <c r="AJ3" s="3"/>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2"/>
    </row>
    <row r="4" spans="2:65" ht="23.65" customHeight="1" x14ac:dyDescent="0.25">
      <c r="B4" s="2"/>
      <c r="C4" s="103"/>
      <c r="D4" s="103"/>
      <c r="E4" s="103"/>
      <c r="F4" s="103"/>
      <c r="G4" s="103"/>
      <c r="H4" s="103"/>
      <c r="I4" s="103"/>
      <c r="J4" s="103"/>
      <c r="K4" s="103"/>
      <c r="L4" s="103"/>
      <c r="M4" s="103"/>
      <c r="N4" s="10"/>
      <c r="O4" s="11"/>
      <c r="P4" s="11"/>
      <c r="Q4" s="11"/>
      <c r="R4" s="11"/>
      <c r="S4" s="11"/>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2"/>
    </row>
    <row r="5" spans="2:65" ht="6.75" customHeight="1" x14ac:dyDescent="0.25">
      <c r="B5" s="2"/>
      <c r="C5" s="12"/>
      <c r="D5" s="12"/>
      <c r="E5" s="12"/>
      <c r="F5" s="12"/>
      <c r="G5" s="13"/>
      <c r="H5" s="14"/>
      <c r="I5" s="13"/>
      <c r="J5" s="15"/>
      <c r="K5" s="15"/>
      <c r="L5" s="15"/>
      <c r="M5" s="15"/>
      <c r="N5" s="16"/>
      <c r="O5" s="100">
        <f>CHOOSE(WEEKDAY(G6+(K6-1)*7),5,4,3,2,1,0,6)+G6+(K6-1)*7</f>
        <v>44603</v>
      </c>
      <c r="P5" s="100"/>
      <c r="Q5" s="100"/>
      <c r="R5" s="100"/>
      <c r="S5" s="100"/>
      <c r="T5" s="100">
        <f>O5+7</f>
        <v>44610</v>
      </c>
      <c r="U5" s="100"/>
      <c r="V5" s="100"/>
      <c r="W5" s="100"/>
      <c r="X5" s="100"/>
      <c r="Y5" s="100">
        <f>T5+7</f>
        <v>44617</v>
      </c>
      <c r="Z5" s="100"/>
      <c r="AA5" s="100"/>
      <c r="AB5" s="100"/>
      <c r="AC5" s="100"/>
      <c r="AD5" s="100">
        <f>Y5+7</f>
        <v>44624</v>
      </c>
      <c r="AE5" s="100"/>
      <c r="AF5" s="100"/>
      <c r="AG5" s="100"/>
      <c r="AH5" s="100"/>
      <c r="AI5" s="100">
        <f>AD5+7</f>
        <v>44631</v>
      </c>
      <c r="AJ5" s="100"/>
      <c r="AK5" s="100"/>
      <c r="AL5" s="100"/>
      <c r="AM5" s="100"/>
      <c r="AN5" s="100">
        <f>AI5+7</f>
        <v>44638</v>
      </c>
      <c r="AO5" s="100"/>
      <c r="AP5" s="100"/>
      <c r="AQ5" s="100"/>
      <c r="AR5" s="100"/>
      <c r="AS5" s="100">
        <f>AN5+7</f>
        <v>44645</v>
      </c>
      <c r="AT5" s="100"/>
      <c r="AU5" s="100"/>
      <c r="AV5" s="100"/>
      <c r="AW5" s="100"/>
      <c r="AX5" s="100">
        <f>AS5+7</f>
        <v>44652</v>
      </c>
      <c r="AY5" s="100"/>
      <c r="AZ5" s="100"/>
      <c r="BA5" s="100"/>
      <c r="BB5" s="100"/>
      <c r="BC5" s="100">
        <f>AX5+7</f>
        <v>44659</v>
      </c>
      <c r="BD5" s="100"/>
      <c r="BE5" s="100"/>
      <c r="BF5" s="100"/>
      <c r="BG5" s="100"/>
      <c r="BH5" s="100">
        <f>BC5+7</f>
        <v>44666</v>
      </c>
      <c r="BI5" s="100"/>
      <c r="BJ5" s="100"/>
      <c r="BK5" s="100"/>
      <c r="BL5" s="100"/>
      <c r="BM5" s="2"/>
    </row>
    <row r="6" spans="2:65" ht="19.5" customHeight="1" x14ac:dyDescent="0.25">
      <c r="B6" s="2"/>
      <c r="C6" s="17" t="s">
        <v>3</v>
      </c>
      <c r="D6" s="17"/>
      <c r="E6" s="17"/>
      <c r="F6" s="17"/>
      <c r="G6" s="101">
        <v>44562</v>
      </c>
      <c r="H6" s="101"/>
      <c r="I6" s="102" t="s">
        <v>4</v>
      </c>
      <c r="J6" s="102"/>
      <c r="K6" s="18">
        <v>6</v>
      </c>
      <c r="L6" s="18"/>
      <c r="M6" s="19"/>
      <c r="N6" s="20"/>
      <c r="O6" s="104"/>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2"/>
    </row>
    <row r="7" spans="2:65" ht="6.4" customHeight="1" x14ac:dyDescent="0.25">
      <c r="B7" s="2"/>
      <c r="C7" s="21"/>
      <c r="D7" s="21"/>
      <c r="E7" s="21"/>
      <c r="F7" s="21"/>
      <c r="G7" s="22"/>
      <c r="H7" s="22"/>
      <c r="I7" s="22"/>
      <c r="J7" s="21"/>
      <c r="K7" s="21"/>
      <c r="L7" s="21"/>
      <c r="M7" s="21"/>
      <c r="N7" s="20"/>
      <c r="O7" s="104"/>
      <c r="P7" s="100"/>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2"/>
    </row>
    <row r="8" spans="2:65" ht="30" customHeight="1" x14ac:dyDescent="0.25">
      <c r="B8" s="2"/>
      <c r="C8" s="23" t="s">
        <v>5</v>
      </c>
      <c r="D8" s="23"/>
      <c r="E8" s="23"/>
      <c r="F8" s="23"/>
      <c r="G8" s="24" t="s">
        <v>6</v>
      </c>
      <c r="H8" s="25" t="s">
        <v>7</v>
      </c>
      <c r="I8" s="25" t="s">
        <v>8</v>
      </c>
      <c r="J8" s="26" t="s">
        <v>9</v>
      </c>
      <c r="K8" s="25" t="s">
        <v>10</v>
      </c>
      <c r="L8" s="27" t="s">
        <v>11</v>
      </c>
      <c r="M8" s="27" t="s">
        <v>12</v>
      </c>
      <c r="N8" s="28"/>
      <c r="O8" s="29">
        <f>P8-1</f>
        <v>44599</v>
      </c>
      <c r="P8" s="30">
        <f>Q8-1</f>
        <v>44600</v>
      </c>
      <c r="Q8" s="30">
        <f>R8-1</f>
        <v>44601</v>
      </c>
      <c r="R8" s="30">
        <f>S8-1</f>
        <v>44602</v>
      </c>
      <c r="S8" s="30">
        <f>O5</f>
        <v>44603</v>
      </c>
      <c r="T8" s="30">
        <f>WORKDAY(S8,1)</f>
        <v>44606</v>
      </c>
      <c r="U8" s="30">
        <f t="shared" ref="U8:BL8" si="0">WORKDAY(T8,1)</f>
        <v>44607</v>
      </c>
      <c r="V8" s="30">
        <f t="shared" si="0"/>
        <v>44608</v>
      </c>
      <c r="W8" s="30">
        <f t="shared" si="0"/>
        <v>44609</v>
      </c>
      <c r="X8" s="30">
        <f t="shared" si="0"/>
        <v>44610</v>
      </c>
      <c r="Y8" s="30">
        <f t="shared" si="0"/>
        <v>44613</v>
      </c>
      <c r="Z8" s="30">
        <f t="shared" si="0"/>
        <v>44614</v>
      </c>
      <c r="AA8" s="30">
        <f t="shared" si="0"/>
        <v>44615</v>
      </c>
      <c r="AB8" s="30">
        <f t="shared" si="0"/>
        <v>44616</v>
      </c>
      <c r="AC8" s="30">
        <f t="shared" si="0"/>
        <v>44617</v>
      </c>
      <c r="AD8" s="30">
        <f t="shared" si="0"/>
        <v>44620</v>
      </c>
      <c r="AE8" s="30">
        <f t="shared" si="0"/>
        <v>44621</v>
      </c>
      <c r="AF8" s="30">
        <f t="shared" si="0"/>
        <v>44622</v>
      </c>
      <c r="AG8" s="30">
        <f t="shared" si="0"/>
        <v>44623</v>
      </c>
      <c r="AH8" s="30">
        <f t="shared" si="0"/>
        <v>44624</v>
      </c>
      <c r="AI8" s="30">
        <f t="shared" si="0"/>
        <v>44627</v>
      </c>
      <c r="AJ8" s="30">
        <f t="shared" si="0"/>
        <v>44628</v>
      </c>
      <c r="AK8" s="30">
        <f t="shared" si="0"/>
        <v>44629</v>
      </c>
      <c r="AL8" s="30">
        <f t="shared" si="0"/>
        <v>44630</v>
      </c>
      <c r="AM8" s="30">
        <f t="shared" si="0"/>
        <v>44631</v>
      </c>
      <c r="AN8" s="30">
        <f t="shared" si="0"/>
        <v>44634</v>
      </c>
      <c r="AO8" s="30">
        <f t="shared" si="0"/>
        <v>44635</v>
      </c>
      <c r="AP8" s="30">
        <f t="shared" si="0"/>
        <v>44636</v>
      </c>
      <c r="AQ8" s="30">
        <f t="shared" si="0"/>
        <v>44637</v>
      </c>
      <c r="AR8" s="30">
        <f t="shared" si="0"/>
        <v>44638</v>
      </c>
      <c r="AS8" s="30">
        <f t="shared" si="0"/>
        <v>44641</v>
      </c>
      <c r="AT8" s="30">
        <f t="shared" si="0"/>
        <v>44642</v>
      </c>
      <c r="AU8" s="30">
        <f t="shared" si="0"/>
        <v>44643</v>
      </c>
      <c r="AV8" s="30">
        <f t="shared" si="0"/>
        <v>44644</v>
      </c>
      <c r="AW8" s="30">
        <f t="shared" si="0"/>
        <v>44645</v>
      </c>
      <c r="AX8" s="30">
        <f t="shared" si="0"/>
        <v>44648</v>
      </c>
      <c r="AY8" s="30">
        <f t="shared" si="0"/>
        <v>44649</v>
      </c>
      <c r="AZ8" s="30">
        <f t="shared" si="0"/>
        <v>44650</v>
      </c>
      <c r="BA8" s="30">
        <f t="shared" si="0"/>
        <v>44651</v>
      </c>
      <c r="BB8" s="30">
        <f t="shared" si="0"/>
        <v>44652</v>
      </c>
      <c r="BC8" s="30">
        <f t="shared" si="0"/>
        <v>44655</v>
      </c>
      <c r="BD8" s="30">
        <f t="shared" si="0"/>
        <v>44656</v>
      </c>
      <c r="BE8" s="30">
        <f t="shared" si="0"/>
        <v>44657</v>
      </c>
      <c r="BF8" s="30">
        <f t="shared" si="0"/>
        <v>44658</v>
      </c>
      <c r="BG8" s="30">
        <f t="shared" si="0"/>
        <v>44659</v>
      </c>
      <c r="BH8" s="30">
        <f t="shared" si="0"/>
        <v>44662</v>
      </c>
      <c r="BI8" s="30">
        <f t="shared" si="0"/>
        <v>44663</v>
      </c>
      <c r="BJ8" s="30">
        <f t="shared" si="0"/>
        <v>44664</v>
      </c>
      <c r="BK8" s="30">
        <f t="shared" si="0"/>
        <v>44665</v>
      </c>
      <c r="BL8" s="30">
        <f t="shared" si="0"/>
        <v>44666</v>
      </c>
      <c r="BM8" s="2"/>
    </row>
    <row r="9" spans="2:65" ht="16.899999999999999" customHeight="1" x14ac:dyDescent="0.25">
      <c r="B9" s="2"/>
      <c r="C9" s="31"/>
      <c r="D9" s="31"/>
      <c r="E9" s="31"/>
      <c r="F9" s="31"/>
      <c r="G9" s="31"/>
      <c r="H9" s="31"/>
      <c r="I9" s="31"/>
      <c r="J9" s="31"/>
      <c r="K9" s="31"/>
      <c r="L9" s="31"/>
      <c r="M9" s="31"/>
      <c r="N9" s="28"/>
      <c r="O9" s="32" t="str">
        <f>CHOOSE(WEEKDAY(O8,1),"S","M","T","W","T","F","S")</f>
        <v>M</v>
      </c>
      <c r="P9" s="33" t="str">
        <f t="shared" ref="P9:BL9" si="1">CHOOSE(WEEKDAY(P8,1),"S","M","T","W","T","F","S")</f>
        <v>T</v>
      </c>
      <c r="Q9" s="33" t="str">
        <f t="shared" si="1"/>
        <v>W</v>
      </c>
      <c r="R9" s="33" t="str">
        <f t="shared" si="1"/>
        <v>T</v>
      </c>
      <c r="S9" s="33" t="str">
        <f t="shared" si="1"/>
        <v>F</v>
      </c>
      <c r="T9" s="33" t="str">
        <f t="shared" si="1"/>
        <v>M</v>
      </c>
      <c r="U9" s="33" t="str">
        <f t="shared" si="1"/>
        <v>T</v>
      </c>
      <c r="V9" s="33" t="str">
        <f t="shared" si="1"/>
        <v>W</v>
      </c>
      <c r="W9" s="33" t="str">
        <f t="shared" si="1"/>
        <v>T</v>
      </c>
      <c r="X9" s="33" t="str">
        <f t="shared" si="1"/>
        <v>F</v>
      </c>
      <c r="Y9" s="33" t="str">
        <f t="shared" si="1"/>
        <v>M</v>
      </c>
      <c r="Z9" s="33" t="str">
        <f t="shared" si="1"/>
        <v>T</v>
      </c>
      <c r="AA9" s="33" t="str">
        <f t="shared" si="1"/>
        <v>W</v>
      </c>
      <c r="AB9" s="33" t="str">
        <f t="shared" si="1"/>
        <v>T</v>
      </c>
      <c r="AC9" s="33" t="str">
        <f t="shared" si="1"/>
        <v>F</v>
      </c>
      <c r="AD9" s="33" t="str">
        <f t="shared" si="1"/>
        <v>M</v>
      </c>
      <c r="AE9" s="33" t="str">
        <f t="shared" si="1"/>
        <v>T</v>
      </c>
      <c r="AF9" s="33" t="str">
        <f t="shared" si="1"/>
        <v>W</v>
      </c>
      <c r="AG9" s="33" t="str">
        <f t="shared" si="1"/>
        <v>T</v>
      </c>
      <c r="AH9" s="33" t="str">
        <f t="shared" si="1"/>
        <v>F</v>
      </c>
      <c r="AI9" s="33" t="str">
        <f t="shared" si="1"/>
        <v>M</v>
      </c>
      <c r="AJ9" s="33" t="str">
        <f t="shared" si="1"/>
        <v>T</v>
      </c>
      <c r="AK9" s="33" t="str">
        <f t="shared" si="1"/>
        <v>W</v>
      </c>
      <c r="AL9" s="33" t="str">
        <f t="shared" si="1"/>
        <v>T</v>
      </c>
      <c r="AM9" s="33" t="str">
        <f t="shared" si="1"/>
        <v>F</v>
      </c>
      <c r="AN9" s="33" t="str">
        <f t="shared" si="1"/>
        <v>M</v>
      </c>
      <c r="AO9" s="33" t="str">
        <f t="shared" si="1"/>
        <v>T</v>
      </c>
      <c r="AP9" s="33" t="str">
        <f t="shared" si="1"/>
        <v>W</v>
      </c>
      <c r="AQ9" s="33" t="str">
        <f t="shared" si="1"/>
        <v>T</v>
      </c>
      <c r="AR9" s="33" t="str">
        <f t="shared" si="1"/>
        <v>F</v>
      </c>
      <c r="AS9" s="33" t="str">
        <f t="shared" si="1"/>
        <v>M</v>
      </c>
      <c r="AT9" s="33" t="str">
        <f t="shared" si="1"/>
        <v>T</v>
      </c>
      <c r="AU9" s="33" t="str">
        <f t="shared" si="1"/>
        <v>W</v>
      </c>
      <c r="AV9" s="33" t="str">
        <f t="shared" si="1"/>
        <v>T</v>
      </c>
      <c r="AW9" s="33" t="str">
        <f t="shared" si="1"/>
        <v>F</v>
      </c>
      <c r="AX9" s="33" t="str">
        <f t="shared" si="1"/>
        <v>M</v>
      </c>
      <c r="AY9" s="33" t="str">
        <f t="shared" si="1"/>
        <v>T</v>
      </c>
      <c r="AZ9" s="33" t="str">
        <f t="shared" si="1"/>
        <v>W</v>
      </c>
      <c r="BA9" s="33" t="str">
        <f t="shared" si="1"/>
        <v>T</v>
      </c>
      <c r="BB9" s="33" t="str">
        <f t="shared" si="1"/>
        <v>F</v>
      </c>
      <c r="BC9" s="33" t="str">
        <f t="shared" si="1"/>
        <v>M</v>
      </c>
      <c r="BD9" s="33" t="str">
        <f t="shared" si="1"/>
        <v>T</v>
      </c>
      <c r="BE9" s="33" t="str">
        <f t="shared" si="1"/>
        <v>W</v>
      </c>
      <c r="BF9" s="33" t="str">
        <f t="shared" si="1"/>
        <v>T</v>
      </c>
      <c r="BG9" s="33" t="str">
        <f t="shared" si="1"/>
        <v>F</v>
      </c>
      <c r="BH9" s="33" t="str">
        <f t="shared" si="1"/>
        <v>M</v>
      </c>
      <c r="BI9" s="33" t="str">
        <f t="shared" si="1"/>
        <v>T</v>
      </c>
      <c r="BJ9" s="33" t="str">
        <f t="shared" si="1"/>
        <v>W</v>
      </c>
      <c r="BK9" s="33" t="str">
        <f t="shared" si="1"/>
        <v>T</v>
      </c>
      <c r="BL9" s="33" t="str">
        <f t="shared" si="1"/>
        <v>F</v>
      </c>
      <c r="BM9" s="2"/>
    </row>
    <row r="10" spans="2:65" ht="19.5" customHeight="1" x14ac:dyDescent="0.25">
      <c r="B10" s="2"/>
      <c r="C10" s="34" t="s">
        <v>13</v>
      </c>
      <c r="D10" s="34"/>
      <c r="E10" s="34"/>
      <c r="F10" s="34"/>
      <c r="G10" s="27"/>
      <c r="H10" s="35">
        <f>IF(MIN(H11:H56)&gt;0,MIN(H11:H56),"")</f>
        <v>44574</v>
      </c>
      <c r="I10" s="35">
        <f>IF(MAX(I11:I56)&gt;0,MAX(I11:I56),"")</f>
        <v>44604</v>
      </c>
      <c r="J10" s="36" t="str">
        <f>IF(OR(H10="",I10=""),"",NETWORKDAYS(H10,I10)&amp; " day(s)")</f>
        <v>22 day(s)</v>
      </c>
      <c r="K10" s="37"/>
      <c r="L10" s="37"/>
      <c r="M10" s="38">
        <f>AVERAGE(M11:M56)</f>
        <v>1</v>
      </c>
      <c r="N10" s="28"/>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2"/>
    </row>
    <row r="11" spans="2:65" ht="18" x14ac:dyDescent="0.25">
      <c r="B11" s="2"/>
      <c r="C11" s="40" t="s">
        <v>14</v>
      </c>
      <c r="D11" s="40" t="s">
        <v>15</v>
      </c>
      <c r="E11" s="40" t="s">
        <v>16</v>
      </c>
      <c r="F11" s="40" t="s">
        <v>17</v>
      </c>
      <c r="G11" s="41"/>
      <c r="H11" s="42">
        <f>IF(MIN(H12:H56)&gt;0,MIN(H12:H56),"")</f>
        <v>44574</v>
      </c>
      <c r="I11" s="42">
        <f>IF(MAX(I12:I56)&gt;0,MAX(I12:I56),"")</f>
        <v>44604</v>
      </c>
      <c r="J11" s="43" t="str">
        <f>IF(OR(H11="",I11=""),"",NETWORKDAYS(H11,I11)&amp; " day(s)")</f>
        <v>22 day(s)</v>
      </c>
      <c r="K11" s="43"/>
      <c r="L11" s="43"/>
      <c r="M11" s="44"/>
      <c r="N11" s="45"/>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2"/>
    </row>
    <row r="12" spans="2:65" ht="23" outlineLevel="1" x14ac:dyDescent="0.25">
      <c r="B12" s="2"/>
      <c r="C12" s="47" t="s">
        <v>18</v>
      </c>
      <c r="D12" s="47" t="s">
        <v>19</v>
      </c>
      <c r="E12" s="56">
        <v>44106</v>
      </c>
      <c r="F12" s="56">
        <v>44985</v>
      </c>
      <c r="G12" s="48" t="s">
        <v>20</v>
      </c>
      <c r="H12" s="49">
        <v>44602</v>
      </c>
      <c r="I12" s="49">
        <v>44604</v>
      </c>
      <c r="J12" s="50" t="str">
        <f>IF(OR(H12=0,I12=0),"",NETWORKDAYS(H12,I12)&amp; " day(s)")</f>
        <v>2 day(s)</v>
      </c>
      <c r="K12" s="51"/>
      <c r="L12" s="52"/>
      <c r="M12" s="53"/>
      <c r="N12" s="54"/>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2"/>
    </row>
    <row r="13" spans="2:65" ht="18" outlineLevel="1" x14ac:dyDescent="0.25">
      <c r="B13" s="2"/>
      <c r="C13" s="47" t="s">
        <v>21</v>
      </c>
      <c r="D13" s="47" t="s">
        <v>19</v>
      </c>
      <c r="E13" s="56">
        <v>44287</v>
      </c>
      <c r="F13" s="56">
        <v>44985</v>
      </c>
      <c r="G13" s="48" t="s">
        <v>20</v>
      </c>
      <c r="H13" s="49"/>
      <c r="I13" s="49"/>
      <c r="J13" s="50" t="str">
        <f>IF(OR(H13=0,I13=0),"",NETWORKDAYS(H13,I13)&amp; " day(s)")</f>
        <v/>
      </c>
      <c r="K13" s="51"/>
      <c r="L13" s="52"/>
      <c r="M13" s="53"/>
      <c r="N13" s="54"/>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2"/>
    </row>
    <row r="14" spans="2:65" ht="18" outlineLevel="1" x14ac:dyDescent="0.25">
      <c r="B14" s="2"/>
      <c r="C14" s="47" t="s">
        <v>22</v>
      </c>
      <c r="D14" s="47" t="s">
        <v>23</v>
      </c>
      <c r="E14" s="56">
        <v>43862</v>
      </c>
      <c r="F14" s="56">
        <v>44804</v>
      </c>
      <c r="G14" s="48" t="s">
        <v>20</v>
      </c>
      <c r="H14" s="49"/>
      <c r="I14" s="49"/>
      <c r="J14" s="50" t="str">
        <f t="shared" ref="J14:J56" si="2">IF(OR(H14=0,I14=0),"",NETWORKDAYS(H14,I14)&amp; " day(s)")</f>
        <v/>
      </c>
      <c r="K14" s="51"/>
      <c r="L14" s="52"/>
      <c r="M14" s="53"/>
      <c r="N14" s="54"/>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2"/>
    </row>
    <row r="15" spans="2:65" ht="18" outlineLevel="1" x14ac:dyDescent="0.25">
      <c r="B15" s="2"/>
      <c r="C15" s="47" t="s">
        <v>24</v>
      </c>
      <c r="D15" s="47" t="s">
        <v>23</v>
      </c>
      <c r="E15" s="56">
        <v>43891</v>
      </c>
      <c r="F15" s="56">
        <v>44804</v>
      </c>
      <c r="G15" s="48" t="s">
        <v>20</v>
      </c>
      <c r="H15" s="49"/>
      <c r="I15" s="49"/>
      <c r="J15" s="50" t="str">
        <f t="shared" si="2"/>
        <v/>
      </c>
      <c r="K15" s="51"/>
      <c r="L15" s="52"/>
      <c r="M15" s="53"/>
      <c r="N15" s="54"/>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2"/>
    </row>
    <row r="16" spans="2:65" ht="25.5" customHeight="1" outlineLevel="1" x14ac:dyDescent="0.25">
      <c r="B16" s="2"/>
      <c r="C16" s="47" t="s">
        <v>25</v>
      </c>
      <c r="D16" s="47" t="s">
        <v>23</v>
      </c>
      <c r="E16" s="56">
        <v>43922</v>
      </c>
      <c r="F16" s="56">
        <v>44804</v>
      </c>
      <c r="G16" s="48" t="s">
        <v>26</v>
      </c>
      <c r="H16" s="49"/>
      <c r="I16" s="49"/>
      <c r="J16" s="50" t="str">
        <f t="shared" si="2"/>
        <v/>
      </c>
      <c r="K16" s="51"/>
      <c r="L16" s="52"/>
      <c r="M16" s="53"/>
      <c r="N16" s="54"/>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
    </row>
    <row r="17" spans="2:65" ht="23" outlineLevel="1" x14ac:dyDescent="0.25">
      <c r="B17" s="2"/>
      <c r="C17" s="47" t="s">
        <v>27</v>
      </c>
      <c r="D17" s="47" t="s">
        <v>23</v>
      </c>
      <c r="E17" s="56">
        <v>44378</v>
      </c>
      <c r="F17" s="56">
        <v>44439</v>
      </c>
      <c r="G17" s="48"/>
      <c r="H17" s="49"/>
      <c r="I17" s="49"/>
      <c r="J17" s="50" t="str">
        <f t="shared" si="2"/>
        <v/>
      </c>
      <c r="K17" s="51"/>
      <c r="L17" s="52"/>
      <c r="M17" s="53"/>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2"/>
    </row>
    <row r="18" spans="2:65" ht="18" outlineLevel="1" x14ac:dyDescent="0.25">
      <c r="B18" s="2"/>
      <c r="C18" s="47" t="s">
        <v>28</v>
      </c>
      <c r="D18" s="47" t="s">
        <v>29</v>
      </c>
      <c r="E18" s="56">
        <v>44470</v>
      </c>
      <c r="F18" s="56">
        <v>45443</v>
      </c>
      <c r="G18" s="48" t="s">
        <v>30</v>
      </c>
      <c r="H18" s="49"/>
      <c r="I18" s="49"/>
      <c r="J18" s="50" t="str">
        <f t="shared" si="2"/>
        <v/>
      </c>
      <c r="K18" s="51"/>
      <c r="L18" s="52"/>
      <c r="M18" s="53"/>
      <c r="N18" s="54"/>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2"/>
    </row>
    <row r="19" spans="2:65" ht="18" outlineLevel="1" x14ac:dyDescent="0.25">
      <c r="B19" s="2"/>
      <c r="C19" s="47" t="s">
        <v>31</v>
      </c>
      <c r="D19" s="47" t="s">
        <v>32</v>
      </c>
      <c r="E19" s="56">
        <v>44317</v>
      </c>
      <c r="F19" s="56">
        <v>44620</v>
      </c>
      <c r="G19" s="48"/>
      <c r="H19" s="49"/>
      <c r="I19" s="49"/>
      <c r="J19" s="50" t="str">
        <f t="shared" si="2"/>
        <v/>
      </c>
      <c r="K19" s="51"/>
      <c r="L19" s="52"/>
      <c r="M19" s="53"/>
      <c r="N19" s="54"/>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2"/>
    </row>
    <row r="20" spans="2:65" ht="18" outlineLevel="1" x14ac:dyDescent="0.25">
      <c r="B20" s="2"/>
      <c r="C20" s="47" t="s">
        <v>33</v>
      </c>
      <c r="D20" s="47" t="s">
        <v>32</v>
      </c>
      <c r="E20" s="56">
        <v>44384</v>
      </c>
      <c r="F20" s="56">
        <v>44620</v>
      </c>
      <c r="G20" s="48"/>
      <c r="H20" s="49"/>
      <c r="I20" s="49"/>
      <c r="J20" s="50" t="str">
        <f t="shared" si="2"/>
        <v/>
      </c>
      <c r="K20" s="51"/>
      <c r="L20" s="52"/>
      <c r="M20" s="53"/>
      <c r="N20" s="54"/>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2"/>
    </row>
    <row r="21" spans="2:65" ht="23" outlineLevel="1" x14ac:dyDescent="0.25">
      <c r="B21" s="2"/>
      <c r="C21" s="47" t="s">
        <v>34</v>
      </c>
      <c r="D21" s="47" t="s">
        <v>35</v>
      </c>
      <c r="E21" s="56">
        <v>44013</v>
      </c>
      <c r="F21" s="56">
        <v>44895</v>
      </c>
      <c r="G21" s="48" t="s">
        <v>26</v>
      </c>
      <c r="H21" s="49"/>
      <c r="I21" s="49"/>
      <c r="J21" s="50" t="str">
        <f t="shared" si="2"/>
        <v/>
      </c>
      <c r="K21" s="51"/>
      <c r="L21" s="52"/>
      <c r="M21" s="53"/>
      <c r="N21" s="54"/>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2"/>
    </row>
    <row r="22" spans="2:65" ht="23" outlineLevel="1" x14ac:dyDescent="0.25">
      <c r="B22" s="2"/>
      <c r="C22" s="47" t="s">
        <v>36</v>
      </c>
      <c r="D22" s="47" t="s">
        <v>35</v>
      </c>
      <c r="E22" s="56">
        <v>44013</v>
      </c>
      <c r="F22" s="56">
        <v>44895</v>
      </c>
      <c r="G22" s="48" t="s">
        <v>26</v>
      </c>
      <c r="H22" s="49"/>
      <c r="I22" s="49"/>
      <c r="J22" s="50" t="str">
        <f t="shared" si="2"/>
        <v/>
      </c>
      <c r="K22" s="51"/>
      <c r="L22" s="52"/>
      <c r="M22" s="53"/>
      <c r="N22" s="54"/>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
    </row>
    <row r="23" spans="2:65" ht="18" outlineLevel="1" x14ac:dyDescent="0.25">
      <c r="B23" s="2"/>
      <c r="C23" s="47" t="s">
        <v>37</v>
      </c>
      <c r="D23" s="47" t="s">
        <v>38</v>
      </c>
      <c r="E23" s="56">
        <v>44571</v>
      </c>
      <c r="F23" s="56">
        <v>45169</v>
      </c>
      <c r="G23" s="48" t="s">
        <v>26</v>
      </c>
      <c r="H23" s="49"/>
      <c r="I23" s="49"/>
      <c r="J23" s="50" t="str">
        <f t="shared" si="2"/>
        <v/>
      </c>
      <c r="K23" s="51"/>
      <c r="L23" s="52"/>
      <c r="M23" s="53"/>
      <c r="N23" s="54"/>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2"/>
    </row>
    <row r="24" spans="2:65" ht="18" outlineLevel="1" x14ac:dyDescent="0.25">
      <c r="B24" s="2"/>
      <c r="C24" s="47" t="s">
        <v>39</v>
      </c>
      <c r="D24" s="47" t="s">
        <v>40</v>
      </c>
      <c r="E24" s="56">
        <v>44531</v>
      </c>
      <c r="F24" s="56">
        <v>45443</v>
      </c>
      <c r="G24" s="48" t="s">
        <v>30</v>
      </c>
      <c r="H24" s="49"/>
      <c r="I24" s="49"/>
      <c r="J24" s="50" t="str">
        <f t="shared" si="2"/>
        <v/>
      </c>
      <c r="K24" s="51"/>
      <c r="L24" s="52"/>
      <c r="M24" s="53"/>
      <c r="N24" s="54"/>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2"/>
    </row>
    <row r="25" spans="2:65" ht="18" outlineLevel="1" x14ac:dyDescent="0.25">
      <c r="B25" s="2"/>
      <c r="C25" s="47" t="s">
        <v>41</v>
      </c>
      <c r="D25" s="47" t="s">
        <v>40</v>
      </c>
      <c r="E25" s="56">
        <v>44562</v>
      </c>
      <c r="F25" s="56">
        <v>45443</v>
      </c>
      <c r="G25" s="48" t="s">
        <v>30</v>
      </c>
      <c r="H25" s="49"/>
      <c r="I25" s="49"/>
      <c r="J25" s="50" t="str">
        <f t="shared" si="2"/>
        <v/>
      </c>
      <c r="K25" s="51"/>
      <c r="L25" s="52"/>
      <c r="M25" s="53"/>
      <c r="N25" s="54"/>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2"/>
    </row>
    <row r="26" spans="2:65" ht="18" outlineLevel="1" x14ac:dyDescent="0.25">
      <c r="B26" s="2"/>
      <c r="C26" s="47" t="s">
        <v>42</v>
      </c>
      <c r="D26" s="47" t="s">
        <v>43</v>
      </c>
      <c r="E26" s="56">
        <v>43922</v>
      </c>
      <c r="F26" s="56">
        <v>44926</v>
      </c>
      <c r="G26" s="48" t="s">
        <v>30</v>
      </c>
      <c r="H26" s="49">
        <v>44574</v>
      </c>
      <c r="I26" s="49">
        <v>44576</v>
      </c>
      <c r="J26" s="50" t="str">
        <f t="shared" si="2"/>
        <v>2 day(s)</v>
      </c>
      <c r="K26" s="51" t="s">
        <v>44</v>
      </c>
      <c r="L26" s="52" t="s">
        <v>45</v>
      </c>
      <c r="M26" s="53">
        <v>1</v>
      </c>
      <c r="N26" s="54"/>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2"/>
    </row>
    <row r="27" spans="2:65" ht="18" outlineLevel="1" x14ac:dyDescent="0.25">
      <c r="B27" s="2"/>
      <c r="C27" s="47" t="s">
        <v>46</v>
      </c>
      <c r="D27" s="47" t="s">
        <v>43</v>
      </c>
      <c r="E27" s="56">
        <v>44188</v>
      </c>
      <c r="F27" s="56">
        <v>44742</v>
      </c>
      <c r="G27" s="48" t="s">
        <v>30</v>
      </c>
      <c r="H27" s="49">
        <v>44574</v>
      </c>
      <c r="I27" s="49">
        <v>44576</v>
      </c>
      <c r="J27" s="50" t="str">
        <f t="shared" si="2"/>
        <v>2 day(s)</v>
      </c>
      <c r="K27" s="51" t="s">
        <v>44</v>
      </c>
      <c r="L27" s="52" t="s">
        <v>45</v>
      </c>
      <c r="M27" s="53">
        <v>1</v>
      </c>
      <c r="N27" s="54"/>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2"/>
    </row>
    <row r="28" spans="2:65" ht="23" outlineLevel="1" x14ac:dyDescent="0.25">
      <c r="B28" s="2"/>
      <c r="C28" s="47" t="s">
        <v>47</v>
      </c>
      <c r="D28" s="47" t="s">
        <v>43</v>
      </c>
      <c r="E28" s="56">
        <v>44197</v>
      </c>
      <c r="F28" s="56">
        <v>44834</v>
      </c>
      <c r="G28" s="48" t="s">
        <v>30</v>
      </c>
      <c r="H28" s="49">
        <v>44574</v>
      </c>
      <c r="I28" s="49">
        <v>44576</v>
      </c>
      <c r="J28" s="50" t="str">
        <f t="shared" si="2"/>
        <v>2 day(s)</v>
      </c>
      <c r="K28" s="51" t="s">
        <v>44</v>
      </c>
      <c r="L28" s="52" t="s">
        <v>45</v>
      </c>
      <c r="M28" s="53">
        <v>1</v>
      </c>
      <c r="N28" s="54"/>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
    </row>
    <row r="29" spans="2:65" ht="18" outlineLevel="1" x14ac:dyDescent="0.25">
      <c r="B29" s="2"/>
      <c r="C29" s="66" t="s">
        <v>48</v>
      </c>
      <c r="D29" s="47">
        <v>99701110</v>
      </c>
      <c r="E29" s="56"/>
      <c r="F29" s="56"/>
      <c r="G29" s="48"/>
      <c r="H29" s="49"/>
      <c r="I29" s="49"/>
      <c r="J29" s="50" t="str">
        <f t="shared" si="2"/>
        <v/>
      </c>
      <c r="K29" s="51"/>
      <c r="L29" s="52"/>
      <c r="M29" s="53"/>
      <c r="N29" s="54"/>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2"/>
    </row>
    <row r="30" spans="2:65" ht="18" outlineLevel="1" x14ac:dyDescent="0.25">
      <c r="B30" s="2"/>
      <c r="C30" s="66" t="s">
        <v>49</v>
      </c>
      <c r="D30" s="47">
        <v>99701110</v>
      </c>
      <c r="E30" s="56"/>
      <c r="F30" s="56"/>
      <c r="G30" s="48"/>
      <c r="H30" s="49"/>
      <c r="I30" s="49"/>
      <c r="J30" s="50" t="str">
        <f t="shared" si="2"/>
        <v/>
      </c>
      <c r="K30" s="51"/>
      <c r="L30" s="52"/>
      <c r="M30" s="53"/>
      <c r="N30" s="54"/>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2"/>
    </row>
    <row r="31" spans="2:65" ht="18" outlineLevel="1" x14ac:dyDescent="0.25">
      <c r="B31" s="2"/>
      <c r="C31" s="66" t="s">
        <v>50</v>
      </c>
      <c r="D31" s="47">
        <v>99701110</v>
      </c>
      <c r="E31" s="56"/>
      <c r="F31" s="56"/>
      <c r="G31" s="48"/>
      <c r="H31" s="49"/>
      <c r="I31" s="49"/>
      <c r="J31" s="50" t="str">
        <f t="shared" si="2"/>
        <v/>
      </c>
      <c r="K31" s="51"/>
      <c r="L31" s="52"/>
      <c r="M31" s="53"/>
      <c r="N31" s="54"/>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2"/>
    </row>
    <row r="32" spans="2:65" ht="18" outlineLevel="1" x14ac:dyDescent="0.25">
      <c r="B32" s="2"/>
      <c r="C32" s="66" t="s">
        <v>51</v>
      </c>
      <c r="D32" s="47">
        <v>99701110</v>
      </c>
      <c r="E32" s="56"/>
      <c r="F32" s="56"/>
      <c r="G32" s="48"/>
      <c r="H32" s="49"/>
      <c r="I32" s="49"/>
      <c r="J32" s="50" t="str">
        <f t="shared" si="2"/>
        <v/>
      </c>
      <c r="K32" s="51"/>
      <c r="L32" s="52"/>
      <c r="M32" s="53"/>
      <c r="N32" s="54"/>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2"/>
    </row>
    <row r="33" spans="2:65" ht="18" outlineLevel="1" x14ac:dyDescent="0.25">
      <c r="B33" s="2"/>
      <c r="C33" s="66" t="s">
        <v>52</v>
      </c>
      <c r="D33" s="47">
        <v>99701110</v>
      </c>
      <c r="E33" s="56"/>
      <c r="F33" s="56"/>
      <c r="G33" s="48"/>
      <c r="H33" s="49"/>
      <c r="I33" s="49"/>
      <c r="J33" s="50" t="str">
        <f t="shared" si="2"/>
        <v/>
      </c>
      <c r="K33" s="51"/>
      <c r="L33" s="52"/>
      <c r="M33" s="53"/>
      <c r="N33" s="54"/>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2"/>
    </row>
    <row r="34" spans="2:65" ht="18" outlineLevel="1" x14ac:dyDescent="0.25">
      <c r="B34" s="2"/>
      <c r="C34" s="66" t="s">
        <v>53</v>
      </c>
      <c r="D34" s="47">
        <v>99701110</v>
      </c>
      <c r="E34" s="56"/>
      <c r="F34" s="56"/>
      <c r="G34" s="48"/>
      <c r="H34" s="49"/>
      <c r="I34" s="49"/>
      <c r="J34" s="50" t="str">
        <f t="shared" si="2"/>
        <v/>
      </c>
      <c r="K34" s="51"/>
      <c r="L34" s="52"/>
      <c r="M34" s="53"/>
      <c r="N34" s="54"/>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
    </row>
    <row r="35" spans="2:65" ht="18" outlineLevel="1" x14ac:dyDescent="0.25">
      <c r="B35" s="2"/>
      <c r="C35" s="66" t="s">
        <v>54</v>
      </c>
      <c r="D35" s="47">
        <v>99701110</v>
      </c>
      <c r="E35" s="56"/>
      <c r="F35" s="56"/>
      <c r="G35" s="48"/>
      <c r="H35" s="49"/>
      <c r="I35" s="49"/>
      <c r="J35" s="50" t="str">
        <f t="shared" si="2"/>
        <v/>
      </c>
      <c r="K35" s="51"/>
      <c r="L35" s="52"/>
      <c r="M35" s="53"/>
      <c r="N35" s="54"/>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2"/>
    </row>
    <row r="36" spans="2:65" ht="18" outlineLevel="1" x14ac:dyDescent="0.25">
      <c r="B36" s="2"/>
      <c r="C36" s="66" t="s">
        <v>48</v>
      </c>
      <c r="D36" s="47">
        <v>99701110</v>
      </c>
      <c r="E36" s="56"/>
      <c r="F36" s="56"/>
      <c r="G36" s="48"/>
      <c r="H36" s="49"/>
      <c r="I36" s="49"/>
      <c r="J36" s="50" t="str">
        <f t="shared" si="2"/>
        <v/>
      </c>
      <c r="K36" s="51"/>
      <c r="L36" s="52"/>
      <c r="M36" s="53"/>
      <c r="N36" s="54"/>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2"/>
    </row>
    <row r="37" spans="2:65" ht="18" outlineLevel="1" x14ac:dyDescent="0.25">
      <c r="B37" s="2"/>
      <c r="C37" s="66" t="s">
        <v>55</v>
      </c>
      <c r="D37" s="47">
        <v>99701110</v>
      </c>
      <c r="E37" s="56"/>
      <c r="F37" s="56"/>
      <c r="G37" s="48"/>
      <c r="H37" s="49"/>
      <c r="I37" s="49"/>
      <c r="J37" s="50" t="str">
        <f t="shared" si="2"/>
        <v/>
      </c>
      <c r="K37" s="51"/>
      <c r="L37" s="52"/>
      <c r="M37" s="53"/>
      <c r="N37" s="54"/>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2"/>
    </row>
    <row r="38" spans="2:65" ht="18" outlineLevel="1" x14ac:dyDescent="0.25">
      <c r="B38" s="2"/>
      <c r="C38" s="66" t="s">
        <v>50</v>
      </c>
      <c r="D38" s="47">
        <v>99701110</v>
      </c>
      <c r="E38" s="56"/>
      <c r="F38" s="56"/>
      <c r="G38" s="48"/>
      <c r="H38" s="49"/>
      <c r="I38" s="49"/>
      <c r="J38" s="50" t="str">
        <f t="shared" si="2"/>
        <v/>
      </c>
      <c r="K38" s="51"/>
      <c r="L38" s="52"/>
      <c r="M38" s="53"/>
      <c r="N38" s="54"/>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2"/>
    </row>
    <row r="39" spans="2:65" ht="18" outlineLevel="1" x14ac:dyDescent="0.25">
      <c r="B39" s="2"/>
      <c r="C39" s="66" t="s">
        <v>51</v>
      </c>
      <c r="D39" s="47">
        <v>99701110</v>
      </c>
      <c r="E39" s="56"/>
      <c r="F39" s="56"/>
      <c r="G39" s="48"/>
      <c r="H39" s="49"/>
      <c r="I39" s="49"/>
      <c r="J39" s="50" t="str">
        <f t="shared" si="2"/>
        <v/>
      </c>
      <c r="K39" s="51"/>
      <c r="L39" s="52"/>
      <c r="M39" s="53"/>
      <c r="N39" s="54"/>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2"/>
    </row>
    <row r="40" spans="2:65" ht="18" outlineLevel="1" x14ac:dyDescent="0.25">
      <c r="B40" s="2"/>
      <c r="C40" s="66" t="s">
        <v>52</v>
      </c>
      <c r="D40" s="47">
        <v>99701110</v>
      </c>
      <c r="E40" s="56"/>
      <c r="F40" s="56"/>
      <c r="G40" s="48"/>
      <c r="H40" s="49"/>
      <c r="I40" s="49"/>
      <c r="J40" s="50" t="str">
        <f t="shared" si="2"/>
        <v/>
      </c>
      <c r="K40" s="51"/>
      <c r="L40" s="52"/>
      <c r="M40" s="53"/>
      <c r="N40" s="54"/>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
    </row>
    <row r="41" spans="2:65" ht="18" outlineLevel="1" x14ac:dyDescent="0.25">
      <c r="B41" s="2"/>
      <c r="C41" s="66" t="s">
        <v>53</v>
      </c>
      <c r="D41" s="47">
        <v>99701110</v>
      </c>
      <c r="E41" s="56"/>
      <c r="F41" s="56"/>
      <c r="G41" s="48"/>
      <c r="H41" s="49"/>
      <c r="I41" s="49"/>
      <c r="J41" s="50" t="str">
        <f t="shared" si="2"/>
        <v/>
      </c>
      <c r="K41" s="51"/>
      <c r="L41" s="52"/>
      <c r="M41" s="53"/>
      <c r="N41" s="54"/>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2"/>
    </row>
    <row r="42" spans="2:65" ht="18" outlineLevel="1" x14ac:dyDescent="0.25">
      <c r="B42" s="2"/>
      <c r="C42" s="66" t="s">
        <v>54</v>
      </c>
      <c r="D42" s="47">
        <v>99701110</v>
      </c>
      <c r="E42" s="56"/>
      <c r="F42" s="56"/>
      <c r="G42" s="48"/>
      <c r="H42" s="49"/>
      <c r="I42" s="49"/>
      <c r="J42" s="50" t="str">
        <f t="shared" si="2"/>
        <v/>
      </c>
      <c r="K42" s="51"/>
      <c r="L42" s="52"/>
      <c r="M42" s="53"/>
      <c r="N42" s="54"/>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2"/>
    </row>
    <row r="43" spans="2:65" ht="23" outlineLevel="1" x14ac:dyDescent="0.25">
      <c r="B43" s="2"/>
      <c r="C43" s="57" t="s">
        <v>56</v>
      </c>
      <c r="D43" s="47" t="s">
        <v>57</v>
      </c>
      <c r="E43" s="56">
        <v>44136</v>
      </c>
      <c r="F43" s="56">
        <v>44804</v>
      </c>
      <c r="G43" s="48"/>
      <c r="H43" s="49"/>
      <c r="I43" s="49"/>
      <c r="J43" s="50" t="str">
        <f t="shared" si="2"/>
        <v/>
      </c>
      <c r="K43" s="51"/>
      <c r="L43" s="52"/>
      <c r="M43" s="53"/>
      <c r="N43" s="54"/>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2"/>
    </row>
    <row r="44" spans="2:65" ht="23" outlineLevel="1" x14ac:dyDescent="0.25">
      <c r="B44" s="2"/>
      <c r="C44" s="57" t="s">
        <v>58</v>
      </c>
      <c r="D44" s="47" t="s">
        <v>59</v>
      </c>
      <c r="E44" s="56">
        <v>44179</v>
      </c>
      <c r="F44" s="56">
        <v>44651</v>
      </c>
      <c r="G44" s="48"/>
      <c r="H44" s="49"/>
      <c r="I44" s="49"/>
      <c r="J44" s="50" t="str">
        <f t="shared" si="2"/>
        <v/>
      </c>
      <c r="K44" s="51"/>
      <c r="L44" s="52"/>
      <c r="M44" s="53"/>
      <c r="N44" s="54"/>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2"/>
    </row>
    <row r="45" spans="2:65" ht="18" outlineLevel="1" x14ac:dyDescent="0.25">
      <c r="B45" s="2"/>
      <c r="C45" s="57" t="s">
        <v>60</v>
      </c>
      <c r="D45" s="47" t="s">
        <v>32</v>
      </c>
      <c r="E45" s="56">
        <v>44409</v>
      </c>
      <c r="F45" s="56">
        <v>44620</v>
      </c>
      <c r="G45" s="48"/>
      <c r="H45" s="49"/>
      <c r="I45" s="49"/>
      <c r="J45" s="50" t="str">
        <f t="shared" si="2"/>
        <v/>
      </c>
      <c r="K45" s="51"/>
      <c r="L45" s="52"/>
      <c r="M45" s="53"/>
      <c r="N45" s="54"/>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2"/>
    </row>
    <row r="46" spans="2:65" ht="18" outlineLevel="1" x14ac:dyDescent="0.25">
      <c r="B46" s="2"/>
      <c r="C46" s="57" t="s">
        <v>61</v>
      </c>
      <c r="D46" s="47" t="s">
        <v>62</v>
      </c>
      <c r="E46" s="56">
        <v>44044</v>
      </c>
      <c r="F46" s="56">
        <v>45443</v>
      </c>
      <c r="G46" s="48"/>
      <c r="H46" s="49"/>
      <c r="I46" s="49"/>
      <c r="J46" s="50" t="str">
        <f t="shared" si="2"/>
        <v/>
      </c>
      <c r="K46" s="51"/>
      <c r="L46" s="52"/>
      <c r="M46" s="53"/>
      <c r="N46" s="54"/>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2"/>
    </row>
    <row r="47" spans="2:65" ht="18" outlineLevel="1" x14ac:dyDescent="0.25">
      <c r="B47" s="2"/>
      <c r="C47" s="57" t="s">
        <v>63</v>
      </c>
      <c r="D47" s="47" t="s">
        <v>62</v>
      </c>
      <c r="E47" s="56">
        <v>44044</v>
      </c>
      <c r="F47" s="56">
        <v>45443</v>
      </c>
      <c r="G47" s="48"/>
      <c r="H47" s="49"/>
      <c r="I47" s="49"/>
      <c r="J47" s="50" t="str">
        <f t="shared" si="2"/>
        <v/>
      </c>
      <c r="K47" s="51"/>
      <c r="L47" s="52"/>
      <c r="M47" s="53"/>
      <c r="N47" s="54"/>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2"/>
    </row>
    <row r="48" spans="2:65" ht="18" outlineLevel="1" x14ac:dyDescent="0.25">
      <c r="B48" s="2"/>
      <c r="C48" s="57" t="s">
        <v>64</v>
      </c>
      <c r="D48" s="47" t="s">
        <v>62</v>
      </c>
      <c r="E48" s="56">
        <v>44044</v>
      </c>
      <c r="F48" s="56">
        <v>45443</v>
      </c>
      <c r="G48" s="48"/>
      <c r="H48" s="49"/>
      <c r="I48" s="49"/>
      <c r="J48" s="50" t="str">
        <f t="shared" si="2"/>
        <v/>
      </c>
      <c r="K48" s="51"/>
      <c r="L48" s="52"/>
      <c r="M48" s="53"/>
      <c r="N48" s="54"/>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2"/>
    </row>
    <row r="49" spans="2:101" ht="18" outlineLevel="1" x14ac:dyDescent="0.25">
      <c r="B49" s="2"/>
      <c r="C49" s="57" t="s">
        <v>65</v>
      </c>
      <c r="D49" s="47" t="s">
        <v>62</v>
      </c>
      <c r="E49" s="56">
        <v>44044</v>
      </c>
      <c r="F49" s="56">
        <v>45443</v>
      </c>
      <c r="G49" s="48"/>
      <c r="H49" s="49"/>
      <c r="I49" s="49"/>
      <c r="J49" s="50" t="str">
        <f t="shared" si="2"/>
        <v/>
      </c>
      <c r="K49" s="51"/>
      <c r="L49" s="52"/>
      <c r="M49" s="53"/>
      <c r="N49" s="54"/>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2"/>
    </row>
    <row r="50" spans="2:101" ht="18" outlineLevel="1" x14ac:dyDescent="0.25">
      <c r="B50" s="2"/>
      <c r="C50" s="57" t="s">
        <v>66</v>
      </c>
      <c r="D50" s="47" t="s">
        <v>23</v>
      </c>
      <c r="E50" s="56">
        <v>43891</v>
      </c>
      <c r="F50" s="56">
        <v>44804</v>
      </c>
      <c r="G50" s="48"/>
      <c r="H50" s="49"/>
      <c r="I50" s="49"/>
      <c r="J50" s="50" t="str">
        <f t="shared" si="2"/>
        <v/>
      </c>
      <c r="K50" s="51"/>
      <c r="L50" s="52"/>
      <c r="M50" s="53"/>
      <c r="N50" s="54"/>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2"/>
    </row>
    <row r="51" spans="2:101" ht="18" outlineLevel="1" x14ac:dyDescent="0.25">
      <c r="B51" s="2"/>
      <c r="C51" s="57" t="s">
        <v>67</v>
      </c>
      <c r="D51" s="47" t="s">
        <v>23</v>
      </c>
      <c r="E51" s="56">
        <v>43983</v>
      </c>
      <c r="F51" s="56">
        <v>44804</v>
      </c>
      <c r="G51" s="48"/>
      <c r="H51" s="49"/>
      <c r="I51" s="49"/>
      <c r="J51" s="50" t="str">
        <f t="shared" si="2"/>
        <v/>
      </c>
      <c r="K51" s="51"/>
      <c r="L51" s="52"/>
      <c r="M51" s="53"/>
      <c r="N51" s="54"/>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2"/>
    </row>
    <row r="52" spans="2:101" ht="23" outlineLevel="1" x14ac:dyDescent="0.25">
      <c r="B52" s="2"/>
      <c r="C52" s="57" t="s">
        <v>68</v>
      </c>
      <c r="D52" s="47" t="s">
        <v>69</v>
      </c>
      <c r="E52" s="56">
        <v>44562</v>
      </c>
      <c r="F52" s="56">
        <v>44804</v>
      </c>
      <c r="G52" s="48"/>
      <c r="H52" s="49"/>
      <c r="I52" s="49"/>
      <c r="J52" s="50" t="str">
        <f t="shared" si="2"/>
        <v/>
      </c>
      <c r="K52" s="51"/>
      <c r="L52" s="52"/>
      <c r="M52" s="53"/>
      <c r="N52" s="54"/>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2"/>
    </row>
    <row r="53" spans="2:101" ht="23" outlineLevel="1" x14ac:dyDescent="0.25">
      <c r="B53" s="2"/>
      <c r="C53" s="57" t="s">
        <v>70</v>
      </c>
      <c r="D53" s="47" t="s">
        <v>71</v>
      </c>
      <c r="E53" s="56">
        <v>44287</v>
      </c>
      <c r="F53" s="56">
        <v>44530</v>
      </c>
      <c r="G53" s="48"/>
      <c r="H53" s="49"/>
      <c r="I53" s="49"/>
      <c r="J53" s="50" t="str">
        <f t="shared" si="2"/>
        <v/>
      </c>
      <c r="K53" s="51"/>
      <c r="L53" s="52"/>
      <c r="M53" s="53"/>
      <c r="N53" s="54"/>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2"/>
    </row>
    <row r="54" spans="2:101" ht="23" outlineLevel="1" x14ac:dyDescent="0.25">
      <c r="B54" s="2"/>
      <c r="C54" s="57" t="s">
        <v>72</v>
      </c>
      <c r="D54" s="47" t="s">
        <v>71</v>
      </c>
      <c r="E54" s="56">
        <v>44287</v>
      </c>
      <c r="F54" s="56">
        <v>44530</v>
      </c>
      <c r="G54" s="48"/>
      <c r="H54" s="49"/>
      <c r="I54" s="49"/>
      <c r="J54" s="50" t="str">
        <f t="shared" si="2"/>
        <v/>
      </c>
      <c r="K54" s="51"/>
      <c r="L54" s="52"/>
      <c r="M54" s="53"/>
      <c r="N54" s="54"/>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2"/>
    </row>
    <row r="55" spans="2:101" ht="23" outlineLevel="1" x14ac:dyDescent="0.25">
      <c r="B55" s="2"/>
      <c r="C55" s="57" t="s">
        <v>73</v>
      </c>
      <c r="D55" s="47" t="s">
        <v>71</v>
      </c>
      <c r="E55" s="56">
        <v>44105</v>
      </c>
      <c r="F55" s="56">
        <v>44530</v>
      </c>
      <c r="G55" s="48"/>
      <c r="H55" s="49"/>
      <c r="I55" s="49"/>
      <c r="J55" s="50" t="str">
        <f t="shared" si="2"/>
        <v/>
      </c>
      <c r="K55" s="51"/>
      <c r="L55" s="52"/>
      <c r="M55" s="53"/>
      <c r="N55" s="54"/>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2"/>
    </row>
    <row r="56" spans="2:101" ht="23" outlineLevel="1" x14ac:dyDescent="0.25">
      <c r="B56" s="2"/>
      <c r="C56" s="57" t="s">
        <v>74</v>
      </c>
      <c r="D56" s="47" t="s">
        <v>75</v>
      </c>
      <c r="E56" s="56">
        <v>44179</v>
      </c>
      <c r="F56" s="56">
        <v>44651</v>
      </c>
      <c r="G56" s="48"/>
      <c r="H56" s="49"/>
      <c r="I56" s="49"/>
      <c r="J56" s="50" t="str">
        <f t="shared" si="2"/>
        <v/>
      </c>
      <c r="K56" s="51"/>
      <c r="L56" s="52"/>
      <c r="M56" s="53"/>
      <c r="N56" s="54"/>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2"/>
    </row>
    <row r="57" spans="2:101" s="61" customFormat="1" ht="17" x14ac:dyDescent="0.35">
      <c r="B57" s="58"/>
      <c r="C57" s="59"/>
      <c r="D57" s="59"/>
      <c r="E57" s="59"/>
      <c r="F57" s="59"/>
      <c r="G57" s="59"/>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CW57" s="62"/>
    </row>
    <row r="58" spans="2:101" s="63" customFormat="1" ht="30" hidden="1" customHeight="1" x14ac:dyDescent="0.25">
      <c r="B58" s="91" t="s">
        <v>76</v>
      </c>
      <c r="C58" s="92"/>
      <c r="D58" s="92"/>
      <c r="E58" s="92"/>
      <c r="F58" s="92"/>
      <c r="G58" s="92"/>
      <c r="H58" s="92"/>
      <c r="I58" s="92"/>
      <c r="J58" s="92"/>
      <c r="K58" s="92"/>
      <c r="L58" s="92"/>
      <c r="M58" s="93"/>
      <c r="O58" s="94" t="s">
        <v>77</v>
      </c>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6"/>
      <c r="BV58" s="64"/>
      <c r="BW58" s="64"/>
      <c r="BX58" s="64"/>
      <c r="BY58" s="64"/>
      <c r="BZ58" s="64"/>
      <c r="CA58" s="64"/>
      <c r="CB58" s="64"/>
      <c r="CC58" s="64"/>
    </row>
    <row r="59" spans="2:101" s="61" customFormat="1" ht="32.5" hidden="1" customHeight="1" x14ac:dyDescent="0.25">
      <c r="B59" s="97"/>
      <c r="C59" s="97"/>
      <c r="D59" s="97"/>
      <c r="E59" s="97"/>
      <c r="F59" s="97"/>
      <c r="G59" s="97"/>
      <c r="H59" s="97"/>
      <c r="I59" s="97"/>
      <c r="J59" s="97"/>
      <c r="K59" s="97"/>
      <c r="L59" s="97"/>
      <c r="M59" s="97"/>
      <c r="N59" s="65"/>
      <c r="O59" s="98" t="s">
        <v>78</v>
      </c>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65"/>
      <c r="BO59" s="65"/>
      <c r="BP59" s="65"/>
      <c r="BQ59" s="65"/>
      <c r="BR59" s="65"/>
      <c r="BS59" s="65"/>
      <c r="BT59" s="65"/>
      <c r="BU59" s="65"/>
      <c r="BV59" s="65"/>
      <c r="BW59" s="65"/>
      <c r="BX59" s="65"/>
      <c r="CW59" s="62"/>
    </row>
    <row r="60" spans="2:101" s="61" customFormat="1" ht="17" hidden="1" x14ac:dyDescent="0.35">
      <c r="B60" s="58"/>
      <c r="C60" s="59"/>
      <c r="D60" s="59"/>
      <c r="E60" s="59"/>
      <c r="F60" s="59"/>
      <c r="G60" s="59"/>
      <c r="H60" s="60"/>
      <c r="I60" s="60"/>
      <c r="J60" s="60"/>
      <c r="K60" s="60"/>
      <c r="L60" s="60"/>
      <c r="M60" s="60"/>
      <c r="N60" s="60"/>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CW60" s="62"/>
    </row>
    <row r="61" spans="2:101" s="61" customFormat="1" ht="17" hidden="1" x14ac:dyDescent="0.35">
      <c r="B61" s="58"/>
      <c r="C61" s="59"/>
      <c r="D61" s="59"/>
      <c r="E61" s="59"/>
      <c r="F61" s="59"/>
      <c r="G61" s="59"/>
      <c r="H61" s="60"/>
      <c r="I61" s="60"/>
      <c r="J61" s="60"/>
      <c r="K61" s="60"/>
      <c r="L61" s="60"/>
      <c r="M61" s="60"/>
      <c r="N61" s="60"/>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CW61" s="62"/>
    </row>
    <row r="62" spans="2:101" s="61" customFormat="1" ht="17" hidden="1" x14ac:dyDescent="0.35">
      <c r="B62" s="58"/>
      <c r="C62" s="59"/>
      <c r="D62" s="59"/>
      <c r="E62" s="59"/>
      <c r="F62" s="59"/>
      <c r="G62" s="59"/>
      <c r="H62" s="60"/>
      <c r="I62" s="60"/>
      <c r="J62" s="60"/>
      <c r="K62" s="60"/>
      <c r="L62" s="60"/>
      <c r="M62" s="60"/>
      <c r="N62" s="60"/>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CW62" s="62"/>
    </row>
    <row r="63" spans="2:101" s="61" customFormat="1" ht="17" hidden="1" x14ac:dyDescent="0.35">
      <c r="B63" s="58"/>
      <c r="C63" s="59"/>
      <c r="D63" s="59"/>
      <c r="E63" s="59"/>
      <c r="F63" s="59"/>
      <c r="G63" s="59"/>
      <c r="H63" s="60"/>
      <c r="I63" s="60"/>
      <c r="J63" s="60"/>
      <c r="K63" s="60"/>
      <c r="L63" s="60"/>
      <c r="M63" s="60"/>
      <c r="N63" s="60"/>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CW63" s="62"/>
    </row>
    <row r="64" spans="2:101" s="61" customFormat="1" ht="17" hidden="1" x14ac:dyDescent="0.35">
      <c r="B64" s="58"/>
      <c r="C64" s="59"/>
      <c r="D64" s="59"/>
      <c r="E64" s="59"/>
      <c r="F64" s="59"/>
      <c r="G64" s="59"/>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CW64" s="62"/>
    </row>
    <row r="65" spans="2:101" s="61" customFormat="1" ht="17" hidden="1" x14ac:dyDescent="0.35">
      <c r="B65" s="58"/>
      <c r="C65" s="59"/>
      <c r="D65" s="59"/>
      <c r="E65" s="59"/>
      <c r="F65" s="59"/>
      <c r="G65" s="59"/>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CW65" s="62"/>
    </row>
    <row r="66" spans="2:101" s="61" customFormat="1" ht="17" hidden="1" x14ac:dyDescent="0.35">
      <c r="B66" s="58"/>
      <c r="C66" s="59"/>
      <c r="D66" s="59"/>
      <c r="E66" s="59"/>
      <c r="F66" s="59"/>
      <c r="G66" s="59"/>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CW66" s="62"/>
    </row>
    <row r="67" spans="2:101" s="61" customFormat="1" ht="17" hidden="1" x14ac:dyDescent="0.35">
      <c r="B67" s="58"/>
      <c r="C67" s="59"/>
      <c r="D67" s="59"/>
      <c r="E67" s="59"/>
      <c r="F67" s="59"/>
      <c r="G67" s="59"/>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CW67" s="62"/>
    </row>
    <row r="68" spans="2:101" s="61" customFormat="1" ht="17" hidden="1" x14ac:dyDescent="0.35">
      <c r="B68" s="58"/>
      <c r="C68" s="59"/>
      <c r="D68" s="59"/>
      <c r="E68" s="59"/>
      <c r="F68" s="59"/>
      <c r="G68" s="59"/>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CW68" s="62"/>
    </row>
    <row r="69" spans="2:101" s="61" customFormat="1" ht="17" hidden="1" x14ac:dyDescent="0.35">
      <c r="B69" s="58"/>
      <c r="C69" s="59"/>
      <c r="D69" s="59"/>
      <c r="E69" s="59"/>
      <c r="F69" s="59"/>
      <c r="G69" s="59"/>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CW69" s="62"/>
    </row>
    <row r="70" spans="2:101" s="61" customFormat="1" ht="17" hidden="1" x14ac:dyDescent="0.35">
      <c r="B70" s="58"/>
      <c r="C70" s="59"/>
      <c r="D70" s="59"/>
      <c r="E70" s="59"/>
      <c r="F70" s="59"/>
      <c r="G70" s="59"/>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CW70" s="62"/>
    </row>
    <row r="71" spans="2:101" s="61" customFormat="1" ht="17" hidden="1" x14ac:dyDescent="0.35">
      <c r="B71" s="58"/>
      <c r="C71" s="59"/>
      <c r="D71" s="59"/>
      <c r="E71" s="59"/>
      <c r="F71" s="59"/>
      <c r="G71" s="59"/>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CW71" s="62"/>
    </row>
    <row r="72" spans="2:101" s="61" customFormat="1" ht="17" hidden="1" x14ac:dyDescent="0.35">
      <c r="B72" s="58"/>
      <c r="C72" s="59"/>
      <c r="D72" s="59"/>
      <c r="E72" s="59"/>
      <c r="F72" s="59"/>
      <c r="G72" s="59"/>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CW72" s="62"/>
    </row>
    <row r="73" spans="2:101" s="61" customFormat="1" ht="17" hidden="1" x14ac:dyDescent="0.35">
      <c r="B73" s="58"/>
      <c r="C73" s="59"/>
      <c r="D73" s="59"/>
      <c r="E73" s="59"/>
      <c r="F73" s="59"/>
      <c r="G73" s="59"/>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CW73" s="62"/>
    </row>
    <row r="74" spans="2:101" s="61" customFormat="1" ht="17" hidden="1" x14ac:dyDescent="0.35">
      <c r="B74" s="58"/>
      <c r="C74" s="59"/>
      <c r="D74" s="59"/>
      <c r="E74" s="59"/>
      <c r="F74" s="59"/>
      <c r="G74" s="59"/>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CW74" s="62"/>
    </row>
    <row r="75" spans="2:101" s="61" customFormat="1" ht="17" hidden="1" x14ac:dyDescent="0.35">
      <c r="B75" s="58"/>
      <c r="C75" s="59"/>
      <c r="D75" s="59"/>
      <c r="E75" s="59"/>
      <c r="F75" s="59"/>
      <c r="G75" s="59"/>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CW75" s="62"/>
    </row>
    <row r="76" spans="2:101" s="61" customFormat="1" ht="17" hidden="1" x14ac:dyDescent="0.35">
      <c r="B76" s="58"/>
      <c r="C76" s="59"/>
      <c r="D76" s="59"/>
      <c r="E76" s="59"/>
      <c r="F76" s="59"/>
      <c r="G76" s="59"/>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CW76" s="62"/>
    </row>
    <row r="77" spans="2:101" s="61" customFormat="1" ht="17" hidden="1" x14ac:dyDescent="0.35">
      <c r="B77" s="58"/>
      <c r="C77" s="59"/>
      <c r="D77" s="59"/>
      <c r="E77" s="59"/>
      <c r="F77" s="59"/>
      <c r="G77" s="59"/>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CW77" s="62"/>
    </row>
    <row r="78" spans="2:101" s="61" customFormat="1" ht="17" hidden="1" x14ac:dyDescent="0.35">
      <c r="B78" s="58"/>
      <c r="C78" s="59"/>
      <c r="D78" s="59"/>
      <c r="E78" s="59"/>
      <c r="F78" s="59"/>
      <c r="G78" s="59"/>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CW78" s="62"/>
    </row>
    <row r="79" spans="2:101" s="61" customFormat="1" ht="50.5" hidden="1" customHeight="1" x14ac:dyDescent="0.35">
      <c r="B79" s="58"/>
      <c r="C79" s="59"/>
      <c r="D79" s="59"/>
      <c r="E79" s="59"/>
      <c r="F79" s="59"/>
      <c r="G79" s="59"/>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CW79" s="62"/>
    </row>
    <row r="80" spans="2:101" hidden="1" x14ac:dyDescent="0.25"/>
    <row r="81" hidden="1" x14ac:dyDescent="0.25"/>
  </sheetData>
  <sheetProtection formatCells="0" formatColumns="0" formatRows="0" insertRows="0" deleteRows="0"/>
  <autoFilter ref="C9:M56" xr:uid="{00000000-0009-0000-0000-000000000000}"/>
  <mergeCells count="17">
    <mergeCell ref="C3:M4"/>
    <mergeCell ref="O5:S7"/>
    <mergeCell ref="T5:X7"/>
    <mergeCell ref="Y5:AC7"/>
    <mergeCell ref="AD5:AH7"/>
    <mergeCell ref="B58:M58"/>
    <mergeCell ref="O58:BM58"/>
    <mergeCell ref="B59:M59"/>
    <mergeCell ref="O59:BM63"/>
    <mergeCell ref="AN5:AR7"/>
    <mergeCell ref="AS5:AW7"/>
    <mergeCell ref="AX5:BB7"/>
    <mergeCell ref="BC5:BG7"/>
    <mergeCell ref="BH5:BL7"/>
    <mergeCell ref="G6:H6"/>
    <mergeCell ref="I6:J6"/>
    <mergeCell ref="AI5:AM7"/>
  </mergeCells>
  <conditionalFormatting sqref="K11:L56">
    <cfRule type="cellIs" dxfId="5" priority="1" stopIfTrue="1" operator="equal">
      <formula>"Delays"</formula>
    </cfRule>
    <cfRule type="cellIs" dxfId="4" priority="2" stopIfTrue="1" operator="equal">
      <formula>"As Planned"</formula>
    </cfRule>
    <cfRule type="cellIs" dxfId="3" priority="3" stopIfTrue="1" operator="equal">
      <formula>"At Risk"</formula>
    </cfRule>
  </conditionalFormatting>
  <conditionalFormatting sqref="M10:M25 M28:M56">
    <cfRule type="dataBar" priority="20">
      <dataBar>
        <cfvo type="num" val="0"/>
        <cfvo type="num" val="1"/>
        <color theme="9"/>
      </dataBar>
      <extLst>
        <ext xmlns:x14="http://schemas.microsoft.com/office/spreadsheetml/2009/9/main" uri="{B025F937-C7B1-47D3-B67F-A62EFF666E3E}">
          <x14:id>{82E727B9-BDE2-4124-B400-D5308A2C42F0}</x14:id>
        </ext>
      </extLst>
    </cfRule>
  </conditionalFormatting>
  <conditionalFormatting sqref="M26">
    <cfRule type="dataBar" priority="8">
      <dataBar>
        <cfvo type="num" val="0"/>
        <cfvo type="num" val="1"/>
        <color theme="9"/>
      </dataBar>
      <extLst>
        <ext xmlns:x14="http://schemas.microsoft.com/office/spreadsheetml/2009/9/main" uri="{B025F937-C7B1-47D3-B67F-A62EFF666E3E}">
          <x14:id>{3FBE9334-6DC7-4058-813D-105970F78F9F}</x14:id>
        </ext>
      </extLst>
    </cfRule>
  </conditionalFormatting>
  <conditionalFormatting sqref="M27">
    <cfRule type="dataBar" priority="4">
      <dataBar>
        <cfvo type="num" val="0"/>
        <cfvo type="num" val="1"/>
        <color theme="9"/>
      </dataBar>
      <extLst>
        <ext xmlns:x14="http://schemas.microsoft.com/office/spreadsheetml/2009/9/main" uri="{B025F937-C7B1-47D3-B67F-A62EFF666E3E}">
          <x14:id>{5D66597B-7A9B-4B1B-9823-E6EBBCBF20DE}</x14:id>
        </ext>
      </extLst>
    </cfRule>
  </conditionalFormatting>
  <conditionalFormatting sqref="O8:BL8">
    <cfRule type="expression" dxfId="2" priority="13">
      <formula>$O$8=TODAY()</formula>
    </cfRule>
  </conditionalFormatting>
  <conditionalFormatting sqref="O11:BL56">
    <cfRule type="expression" dxfId="1" priority="22">
      <formula>AND($M11&gt;5%, $H11&lt;=O$8,ROUNDUP(NETWORKDAYS($H11,$I11)*$M11,0)+$H11&gt;O$8)</formula>
    </cfRule>
    <cfRule type="expression" dxfId="0" priority="23">
      <formula>AND(NOT(ISBLANK($H11)),$H11&lt;=O$8,$I11&gt;=O$8)</formula>
    </cfRule>
  </conditionalFormatting>
  <dataValidations count="2">
    <dataValidation type="list" allowBlank="1" showInputMessage="1" showErrorMessage="1" sqref="K12:K56" xr:uid="{00000000-0002-0000-0000-000000000000}">
      <formula1>"At Risk, Delays, As Planned"</formula1>
    </dataValidation>
    <dataValidation type="list" allowBlank="1" showInputMessage="1" showErrorMessage="1" sqref="G12:G56" xr:uid="{00000000-0002-0000-0000-000001000000}">
      <formula1>"Low, Medium,High"</formula1>
    </dataValidation>
  </dataValidations>
  <hyperlinks>
    <hyperlink ref="O58:BM58" r:id="rId1" display="Make beautiful timelines in PowerPoint for important meetings." xr:uid="{00000000-0004-0000-0000-000000000000}"/>
    <hyperlink ref="O59" r:id="rId2" xr:uid="{00000000-0004-0000-0000-000001000000}"/>
    <hyperlink ref="B58:M58" r:id="rId3" display="Instantly turn Excel data into PowerPoint slides with the Office Timeline add-in for PowerPoint." xr:uid="{00000000-0004-0000-0000-000002000000}"/>
    <hyperlink ref="O59:BM63" r:id="rId4" display="www.officetimeline.com" xr:uid="{00000000-0004-0000-0000-000003000000}"/>
  </hyperlinks>
  <pageMargins left="0.25" right="0.25" top="0.5" bottom="0.5" header="0.5" footer="0.25"/>
  <pageSetup scale="61" fitToHeight="0" orientation="landscape" r:id="rId5"/>
  <headerFooter alignWithMargins="0"/>
  <drawing r:id="rId6"/>
  <extLst>
    <ext xmlns:x14="http://schemas.microsoft.com/office/spreadsheetml/2009/9/main" uri="{78C0D931-6437-407d-A8EE-F0AAD7539E65}">
      <x14:conditionalFormattings>
        <x14:conditionalFormatting xmlns:xm="http://schemas.microsoft.com/office/excel/2006/main">
          <x14:cfRule type="dataBar" id="{82E727B9-BDE2-4124-B400-D5308A2C42F0}">
            <x14:dataBar minLength="0" maxLength="100" gradient="0" direction="leftToRight">
              <x14:cfvo type="num">
                <xm:f>0</xm:f>
              </x14:cfvo>
              <x14:cfvo type="num">
                <xm:f>1</xm:f>
              </x14:cfvo>
              <x14:negativeFillColor rgb="FFFF0000"/>
              <x14:axisColor rgb="FF000000"/>
            </x14:dataBar>
          </x14:cfRule>
          <xm:sqref>M10:M25 M28:M56</xm:sqref>
        </x14:conditionalFormatting>
        <x14:conditionalFormatting xmlns:xm="http://schemas.microsoft.com/office/excel/2006/main">
          <x14:cfRule type="dataBar" id="{3FBE9334-6DC7-4058-813D-105970F78F9F}">
            <x14:dataBar minLength="0" maxLength="100" gradient="0" direction="leftToRight">
              <x14:cfvo type="num">
                <xm:f>0</xm:f>
              </x14:cfvo>
              <x14:cfvo type="num">
                <xm:f>1</xm:f>
              </x14:cfvo>
              <x14:negativeFillColor rgb="FFFF0000"/>
              <x14:axisColor rgb="FF000000"/>
            </x14:dataBar>
          </x14:cfRule>
          <xm:sqref>M26</xm:sqref>
        </x14:conditionalFormatting>
        <x14:conditionalFormatting xmlns:xm="http://schemas.microsoft.com/office/excel/2006/main">
          <x14:cfRule type="dataBar" id="{5D66597B-7A9B-4B1B-9823-E6EBBCBF20DE}">
            <x14:dataBar minLength="0" maxLength="100" gradient="0" direction="leftToRight">
              <x14:cfvo type="num">
                <xm:f>0</xm:f>
              </x14:cfvo>
              <x14:cfvo type="num">
                <xm:f>1</xm:f>
              </x14:cfvo>
              <x14:negativeFillColor rgb="FFFF0000"/>
              <x14:axisColor rgb="FF000000"/>
            </x14:dataBar>
          </x14:cfRule>
          <xm:sqref>M27</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1A33D-4DD3-45ED-AD09-86DA953A6DC3}">
  <sheetPr>
    <pageSetUpPr fitToPage="1"/>
  </sheetPr>
  <dimension ref="A1:AK43"/>
  <sheetViews>
    <sheetView tabSelected="1" view="pageBreakPreview" topLeftCell="C24" zoomScaleNormal="100" zoomScaleSheetLayoutView="100" workbookViewId="0">
      <selection activeCell="B5" sqref="B5"/>
    </sheetView>
  </sheetViews>
  <sheetFormatPr defaultColWidth="9.26953125" defaultRowHeight="15.5" outlineLevelRow="1" outlineLevelCol="1" x14ac:dyDescent="0.25"/>
  <cols>
    <col min="1" max="1" width="0.81640625" style="67" customWidth="1"/>
    <col min="2" max="2" width="31" style="67" customWidth="1"/>
    <col min="3" max="3" width="11.81640625" style="67" customWidth="1"/>
    <col min="4" max="4" width="13.453125" style="67" customWidth="1"/>
    <col min="5" max="5" width="12.54296875" style="67" customWidth="1"/>
    <col min="6" max="6" width="17.1796875" style="89" customWidth="1"/>
    <col min="7" max="7" width="16.1796875" style="67" customWidth="1" outlineLevel="1"/>
    <col min="8" max="8" width="32.81640625" style="69" customWidth="1"/>
    <col min="9" max="13" width="3.1796875" style="69" customWidth="1"/>
    <col min="14" max="16384" width="9.26953125" style="67"/>
  </cols>
  <sheetData>
    <row r="1" spans="1:37" ht="17.649999999999999" customHeight="1" x14ac:dyDescent="0.25">
      <c r="A1" s="70"/>
      <c r="B1" s="70"/>
      <c r="C1" s="70"/>
      <c r="D1" s="70"/>
      <c r="E1" s="70"/>
      <c r="F1" s="86"/>
      <c r="G1" s="70"/>
    </row>
    <row r="2" spans="1:37" ht="18" customHeight="1" x14ac:dyDescent="0.25">
      <c r="A2" s="70"/>
      <c r="B2" s="106" t="s">
        <v>79</v>
      </c>
      <c r="C2" s="106"/>
      <c r="D2" s="106"/>
      <c r="E2" s="106"/>
      <c r="F2" s="106"/>
      <c r="G2" s="106"/>
    </row>
    <row r="3" spans="1:37" ht="23.65" customHeight="1" x14ac:dyDescent="0.25">
      <c r="A3" s="70"/>
      <c r="B3" s="106"/>
      <c r="C3" s="106"/>
      <c r="D3" s="106"/>
      <c r="E3" s="106"/>
      <c r="F3" s="106"/>
      <c r="G3" s="106"/>
    </row>
    <row r="4" spans="1:37" ht="19.5" customHeight="1" x14ac:dyDescent="0.25">
      <c r="A4" s="70"/>
      <c r="B4" s="71" t="s">
        <v>148</v>
      </c>
      <c r="C4" s="78" t="s">
        <v>15</v>
      </c>
      <c r="D4" s="78" t="s">
        <v>16</v>
      </c>
      <c r="E4" s="78" t="s">
        <v>17</v>
      </c>
      <c r="F4" s="87" t="s">
        <v>80</v>
      </c>
      <c r="G4" s="72" t="s">
        <v>81</v>
      </c>
      <c r="H4" s="72" t="s">
        <v>82</v>
      </c>
    </row>
    <row r="5" spans="1:37" ht="30" customHeight="1" outlineLevel="1" x14ac:dyDescent="0.25">
      <c r="A5" s="70"/>
      <c r="B5" s="79" t="s">
        <v>83</v>
      </c>
      <c r="C5" s="83" t="s">
        <v>84</v>
      </c>
      <c r="D5" s="80" t="s">
        <v>85</v>
      </c>
      <c r="E5" s="80" t="s">
        <v>86</v>
      </c>
      <c r="F5" s="85">
        <f>8328673732-2041112368</f>
        <v>6287561364</v>
      </c>
      <c r="G5" s="77" t="s">
        <v>87</v>
      </c>
      <c r="H5" s="77"/>
    </row>
    <row r="6" spans="1:37" ht="30" customHeight="1" outlineLevel="1" x14ac:dyDescent="0.25">
      <c r="A6" s="70"/>
      <c r="B6" s="79" t="s">
        <v>88</v>
      </c>
      <c r="C6" s="83" t="s">
        <v>89</v>
      </c>
      <c r="D6" s="80">
        <v>45931</v>
      </c>
      <c r="E6" s="80">
        <v>46295</v>
      </c>
      <c r="F6" s="85">
        <v>6423041922</v>
      </c>
      <c r="G6" s="77" t="s">
        <v>90</v>
      </c>
      <c r="H6" s="90" t="s">
        <v>147</v>
      </c>
    </row>
    <row r="7" spans="1:37" ht="30" customHeight="1" outlineLevel="1" x14ac:dyDescent="0.25">
      <c r="A7" s="70"/>
      <c r="B7" s="79" t="s">
        <v>91</v>
      </c>
      <c r="C7" s="83" t="s">
        <v>92</v>
      </c>
      <c r="D7" s="80">
        <v>45610</v>
      </c>
      <c r="E7" s="80">
        <v>46387</v>
      </c>
      <c r="F7" s="85">
        <v>96017052250</v>
      </c>
      <c r="G7" s="77" t="s">
        <v>93</v>
      </c>
      <c r="H7" s="77"/>
    </row>
    <row r="8" spans="1:37" ht="30" customHeight="1" outlineLevel="1" x14ac:dyDescent="0.25">
      <c r="A8" s="70"/>
      <c r="B8" s="79" t="s">
        <v>94</v>
      </c>
      <c r="C8" s="83" t="s">
        <v>95</v>
      </c>
      <c r="D8" s="80">
        <v>45615</v>
      </c>
      <c r="E8" s="80">
        <v>46538</v>
      </c>
      <c r="F8" s="85">
        <v>5225966830</v>
      </c>
      <c r="G8" s="77" t="s">
        <v>96</v>
      </c>
      <c r="H8" s="77"/>
    </row>
    <row r="9" spans="1:37" s="74" customFormat="1" ht="30" customHeight="1" x14ac:dyDescent="0.25">
      <c r="A9" s="70"/>
      <c r="B9" s="79" t="s">
        <v>97</v>
      </c>
      <c r="C9" s="84">
        <v>34400293</v>
      </c>
      <c r="D9" s="80">
        <v>45810</v>
      </c>
      <c r="E9" s="80">
        <v>46356</v>
      </c>
      <c r="F9" s="85">
        <v>1972755000</v>
      </c>
      <c r="G9" s="90" t="s">
        <v>98</v>
      </c>
      <c r="H9" s="81"/>
      <c r="I9" s="73"/>
      <c r="J9" s="73"/>
      <c r="K9" s="73"/>
      <c r="L9" s="73"/>
      <c r="M9" s="73"/>
      <c r="AK9" s="75"/>
    </row>
    <row r="10" spans="1:37" ht="30" customHeight="1" outlineLevel="1" x14ac:dyDescent="0.25">
      <c r="A10" s="70"/>
      <c r="B10" s="79" t="s">
        <v>99</v>
      </c>
      <c r="C10" s="83" t="s">
        <v>100</v>
      </c>
      <c r="D10" s="80">
        <v>45722</v>
      </c>
      <c r="E10" s="80">
        <v>45991</v>
      </c>
      <c r="F10" s="85">
        <v>2024826000</v>
      </c>
      <c r="G10" s="77" t="s">
        <v>101</v>
      </c>
      <c r="H10" s="77"/>
    </row>
    <row r="11" spans="1:37" ht="30" customHeight="1" outlineLevel="1" x14ac:dyDescent="0.25">
      <c r="A11" s="70"/>
      <c r="B11" s="79" t="s">
        <v>102</v>
      </c>
      <c r="C11" s="83" t="s">
        <v>100</v>
      </c>
      <c r="D11" s="80">
        <v>45671</v>
      </c>
      <c r="E11" s="80">
        <v>45991</v>
      </c>
      <c r="F11" s="85">
        <v>976706000</v>
      </c>
      <c r="G11" s="77" t="s">
        <v>103</v>
      </c>
      <c r="H11" s="77"/>
    </row>
    <row r="12" spans="1:37" ht="30" customHeight="1" outlineLevel="1" x14ac:dyDescent="0.25">
      <c r="A12" s="70"/>
      <c r="B12" s="79" t="s">
        <v>104</v>
      </c>
      <c r="C12" s="83" t="s">
        <v>105</v>
      </c>
      <c r="D12" s="80">
        <v>45658</v>
      </c>
      <c r="E12" s="80">
        <v>45991</v>
      </c>
      <c r="F12" s="85">
        <v>1684699697</v>
      </c>
      <c r="G12" s="77" t="s">
        <v>103</v>
      </c>
      <c r="H12" s="77"/>
    </row>
    <row r="13" spans="1:37" ht="30" customHeight="1" outlineLevel="1" x14ac:dyDescent="0.25">
      <c r="A13" s="70"/>
      <c r="B13" s="79" t="s">
        <v>106</v>
      </c>
      <c r="C13" s="83" t="s">
        <v>105</v>
      </c>
      <c r="D13" s="80">
        <v>45658</v>
      </c>
      <c r="E13" s="80">
        <v>45991</v>
      </c>
      <c r="F13" s="85">
        <v>1559089385</v>
      </c>
      <c r="G13" s="77" t="s">
        <v>103</v>
      </c>
      <c r="H13" s="77"/>
    </row>
    <row r="14" spans="1:37" ht="30" customHeight="1" outlineLevel="1" x14ac:dyDescent="0.25">
      <c r="A14" s="70"/>
      <c r="B14" s="79" t="s">
        <v>107</v>
      </c>
      <c r="C14" s="83" t="s">
        <v>108</v>
      </c>
      <c r="D14" s="80">
        <v>45650</v>
      </c>
      <c r="E14" s="80">
        <v>46326</v>
      </c>
      <c r="F14" s="85">
        <v>3437500000</v>
      </c>
      <c r="G14" s="77" t="s">
        <v>103</v>
      </c>
      <c r="H14" s="77"/>
    </row>
    <row r="15" spans="1:37" s="74" customFormat="1" ht="30" hidden="1" customHeight="1" x14ac:dyDescent="0.25">
      <c r="A15" s="70"/>
      <c r="B15" s="79" t="s">
        <v>109</v>
      </c>
      <c r="C15" s="84" t="s">
        <v>110</v>
      </c>
      <c r="D15" s="80">
        <v>45757</v>
      </c>
      <c r="E15" s="80">
        <v>45930</v>
      </c>
      <c r="F15" s="85">
        <v>4716268000</v>
      </c>
      <c r="G15" s="77"/>
      <c r="H15" s="81"/>
      <c r="I15" s="73"/>
      <c r="J15" s="73"/>
      <c r="K15" s="73"/>
      <c r="L15" s="73"/>
      <c r="M15" s="73"/>
      <c r="AK15" s="75"/>
    </row>
    <row r="16" spans="1:37" s="73" customFormat="1" ht="30" hidden="1" customHeight="1" x14ac:dyDescent="0.25">
      <c r="A16" s="69"/>
      <c r="B16" s="79" t="s">
        <v>111</v>
      </c>
      <c r="C16" s="84" t="s">
        <v>112</v>
      </c>
      <c r="D16" s="80">
        <v>45757</v>
      </c>
      <c r="E16" s="80">
        <v>45838</v>
      </c>
      <c r="F16" s="85" t="e">
        <v>#N/A</v>
      </c>
      <c r="G16" s="77"/>
      <c r="H16" s="81"/>
      <c r="AK16" s="76"/>
    </row>
    <row r="17" spans="1:37" ht="30" customHeight="1" outlineLevel="1" x14ac:dyDescent="0.25">
      <c r="A17" s="70"/>
      <c r="B17" s="79" t="s">
        <v>113</v>
      </c>
      <c r="C17" s="84" t="s">
        <v>114</v>
      </c>
      <c r="D17" s="80">
        <v>45778</v>
      </c>
      <c r="E17" s="80">
        <v>46721</v>
      </c>
      <c r="F17" s="85">
        <v>18740640000</v>
      </c>
      <c r="G17" s="77" t="s">
        <v>115</v>
      </c>
      <c r="H17" s="77"/>
    </row>
    <row r="18" spans="1:37" s="74" customFormat="1" ht="30" hidden="1" customHeight="1" x14ac:dyDescent="0.25">
      <c r="A18" s="70"/>
      <c r="B18" s="79" t="s">
        <v>116</v>
      </c>
      <c r="C18" s="84">
        <v>99701347</v>
      </c>
      <c r="D18" s="80">
        <v>45689</v>
      </c>
      <c r="E18" s="80">
        <v>45838</v>
      </c>
      <c r="F18" s="85" t="e">
        <v>#N/A</v>
      </c>
      <c r="G18" s="77"/>
      <c r="H18" s="81"/>
      <c r="I18" s="73"/>
      <c r="J18" s="73"/>
      <c r="K18" s="73"/>
      <c r="L18" s="73"/>
      <c r="M18" s="73"/>
      <c r="AK18" s="75"/>
    </row>
    <row r="19" spans="1:37" s="74" customFormat="1" ht="30" customHeight="1" x14ac:dyDescent="0.25">
      <c r="A19" s="70"/>
      <c r="B19" s="79" t="s">
        <v>117</v>
      </c>
      <c r="C19" s="83" t="s">
        <v>110</v>
      </c>
      <c r="D19" s="80">
        <v>45757</v>
      </c>
      <c r="E19" s="80">
        <v>45930</v>
      </c>
      <c r="F19" s="85">
        <v>4716268000</v>
      </c>
      <c r="G19" s="77" t="s">
        <v>118</v>
      </c>
      <c r="H19" s="81"/>
      <c r="I19" s="73"/>
      <c r="J19" s="73"/>
      <c r="K19" s="73"/>
      <c r="L19" s="73"/>
      <c r="M19" s="73"/>
      <c r="AK19" s="75"/>
    </row>
    <row r="20" spans="1:37" ht="30" customHeight="1" outlineLevel="1" x14ac:dyDescent="0.25">
      <c r="A20" s="70"/>
      <c r="B20" s="79" t="s">
        <v>119</v>
      </c>
      <c r="C20" s="84" t="s">
        <v>108</v>
      </c>
      <c r="D20" s="80">
        <v>45356</v>
      </c>
      <c r="E20" s="80" t="s">
        <v>120</v>
      </c>
      <c r="F20" s="85">
        <v>3580200000</v>
      </c>
      <c r="G20" s="77" t="s">
        <v>121</v>
      </c>
      <c r="H20" s="77"/>
    </row>
    <row r="21" spans="1:37" ht="30" customHeight="1" outlineLevel="1" x14ac:dyDescent="0.25">
      <c r="A21" s="70"/>
      <c r="B21" s="79" t="s">
        <v>122</v>
      </c>
      <c r="C21" s="84" t="s">
        <v>108</v>
      </c>
      <c r="D21" s="80" t="s">
        <v>123</v>
      </c>
      <c r="E21" s="80" t="s">
        <v>120</v>
      </c>
      <c r="F21" s="85">
        <v>1811730000</v>
      </c>
      <c r="G21" s="77" t="s">
        <v>124</v>
      </c>
      <c r="H21" s="77"/>
    </row>
    <row r="22" spans="1:37" ht="30" customHeight="1" outlineLevel="1" x14ac:dyDescent="0.25">
      <c r="A22" s="70"/>
      <c r="B22" s="79" t="s">
        <v>125</v>
      </c>
      <c r="C22" s="84" t="s">
        <v>108</v>
      </c>
      <c r="D22" s="80">
        <v>45383</v>
      </c>
      <c r="E22" s="80">
        <v>45961</v>
      </c>
      <c r="F22" s="85">
        <v>2200185000</v>
      </c>
      <c r="G22" s="77" t="s">
        <v>124</v>
      </c>
      <c r="H22" s="77"/>
    </row>
    <row r="23" spans="1:37" s="74" customFormat="1" ht="30" customHeight="1" x14ac:dyDescent="0.25">
      <c r="A23" s="70"/>
      <c r="B23" s="79" t="s">
        <v>126</v>
      </c>
      <c r="C23" s="84" t="s">
        <v>108</v>
      </c>
      <c r="D23" s="80" t="s">
        <v>127</v>
      </c>
      <c r="E23" s="80" t="s">
        <v>120</v>
      </c>
      <c r="F23" s="85">
        <v>2246985000</v>
      </c>
      <c r="G23" s="77" t="s">
        <v>128</v>
      </c>
      <c r="H23" s="81"/>
      <c r="I23" s="73"/>
      <c r="J23" s="73"/>
      <c r="K23" s="73"/>
      <c r="L23" s="73"/>
      <c r="M23" s="73"/>
      <c r="AK23" s="75"/>
    </row>
    <row r="24" spans="1:37" s="74" customFormat="1" ht="30" customHeight="1" x14ac:dyDescent="0.25">
      <c r="A24" s="70"/>
      <c r="B24" s="79" t="s">
        <v>129</v>
      </c>
      <c r="C24" s="84" t="s">
        <v>108</v>
      </c>
      <c r="D24" s="80">
        <v>45394</v>
      </c>
      <c r="E24" s="80" t="s">
        <v>120</v>
      </c>
      <c r="F24" s="85">
        <v>999343800</v>
      </c>
      <c r="G24" s="77" t="s">
        <v>130</v>
      </c>
      <c r="H24" s="81"/>
      <c r="I24" s="73"/>
      <c r="J24" s="73"/>
      <c r="K24" s="73"/>
      <c r="L24" s="73"/>
      <c r="M24" s="73"/>
      <c r="AK24" s="75"/>
    </row>
    <row r="25" spans="1:37" s="74" customFormat="1" ht="30" customHeight="1" x14ac:dyDescent="0.25">
      <c r="A25" s="70"/>
      <c r="B25" s="79" t="s">
        <v>131</v>
      </c>
      <c r="C25" s="84" t="s">
        <v>114</v>
      </c>
      <c r="D25" s="80">
        <v>45740</v>
      </c>
      <c r="E25" s="80">
        <v>45991</v>
      </c>
      <c r="F25" s="85">
        <v>2169645000</v>
      </c>
      <c r="G25" s="77" t="s">
        <v>132</v>
      </c>
      <c r="H25" s="81"/>
      <c r="I25" s="73"/>
      <c r="J25" s="73"/>
      <c r="K25" s="73"/>
      <c r="L25" s="73"/>
      <c r="M25" s="73"/>
      <c r="AK25" s="75"/>
    </row>
    <row r="26" spans="1:37" ht="30" customHeight="1" outlineLevel="1" x14ac:dyDescent="0.25">
      <c r="A26" s="70"/>
      <c r="B26" s="79" t="s">
        <v>133</v>
      </c>
      <c r="C26" s="84" t="s">
        <v>134</v>
      </c>
      <c r="D26" s="80">
        <v>45708</v>
      </c>
      <c r="E26" s="80">
        <v>45930</v>
      </c>
      <c r="F26" s="85">
        <v>492000000</v>
      </c>
      <c r="G26" s="77" t="s">
        <v>130</v>
      </c>
      <c r="H26" s="77"/>
    </row>
    <row r="27" spans="1:37" s="74" customFormat="1" ht="21" customHeight="1" x14ac:dyDescent="0.25">
      <c r="A27" s="68"/>
      <c r="B27" s="68"/>
      <c r="C27" s="68"/>
      <c r="D27" s="68"/>
      <c r="E27" s="68"/>
      <c r="F27" s="88"/>
      <c r="G27" s="68"/>
      <c r="H27" s="73"/>
      <c r="I27" s="73"/>
      <c r="J27" s="73"/>
      <c r="K27" s="73"/>
      <c r="L27" s="73"/>
      <c r="M27" s="73"/>
      <c r="AK27" s="75"/>
    </row>
    <row r="28" spans="1:37" s="74" customFormat="1" ht="24" customHeight="1" x14ac:dyDescent="0.25">
      <c r="A28" s="68"/>
      <c r="B28" s="105" t="s">
        <v>135</v>
      </c>
      <c r="C28" s="105"/>
      <c r="D28" s="105"/>
      <c r="E28" s="105"/>
      <c r="F28" s="105"/>
      <c r="G28" s="105"/>
      <c r="H28" s="105"/>
      <c r="I28" s="73"/>
      <c r="J28" s="73"/>
      <c r="K28" s="73"/>
      <c r="L28" s="73"/>
      <c r="M28" s="73"/>
      <c r="AK28" s="75"/>
    </row>
    <row r="29" spans="1:37" s="74" customFormat="1" x14ac:dyDescent="0.25">
      <c r="A29" s="68"/>
      <c r="B29" s="68" t="s">
        <v>136</v>
      </c>
      <c r="C29" s="68"/>
      <c r="D29" s="68"/>
      <c r="E29" s="68"/>
      <c r="F29" s="88"/>
      <c r="G29" s="68"/>
      <c r="H29" s="73"/>
      <c r="I29" s="73"/>
      <c r="J29" s="73"/>
      <c r="K29" s="73"/>
      <c r="L29" s="73"/>
      <c r="M29" s="73"/>
      <c r="AK29" s="75"/>
    </row>
    <row r="30" spans="1:37" s="74" customFormat="1" x14ac:dyDescent="0.25">
      <c r="A30" s="68"/>
      <c r="B30" s="82" t="s">
        <v>144</v>
      </c>
      <c r="C30" s="68"/>
      <c r="D30" s="68"/>
      <c r="E30" s="68"/>
      <c r="F30" s="88"/>
      <c r="G30" s="68"/>
      <c r="H30" s="73"/>
      <c r="I30" s="73"/>
      <c r="J30" s="73"/>
      <c r="K30" s="73"/>
      <c r="L30" s="73"/>
      <c r="M30" s="73"/>
      <c r="AK30" s="75"/>
    </row>
    <row r="31" spans="1:37" s="74" customFormat="1" x14ac:dyDescent="0.25">
      <c r="A31" s="68"/>
      <c r="B31" s="82" t="s">
        <v>146</v>
      </c>
      <c r="C31" s="68"/>
      <c r="D31" s="68"/>
      <c r="E31" s="68"/>
      <c r="F31" s="88"/>
      <c r="G31" s="68"/>
      <c r="H31" s="73"/>
      <c r="I31" s="73"/>
      <c r="J31" s="73"/>
      <c r="K31" s="73"/>
      <c r="L31" s="73"/>
      <c r="M31" s="73"/>
      <c r="AK31" s="75"/>
    </row>
    <row r="32" spans="1:37" s="74" customFormat="1" x14ac:dyDescent="0.25">
      <c r="A32" s="68"/>
      <c r="B32" s="82" t="s">
        <v>141</v>
      </c>
      <c r="C32" s="68"/>
      <c r="D32" s="68"/>
      <c r="E32" s="68"/>
      <c r="F32" s="88"/>
      <c r="G32" s="68"/>
      <c r="H32" s="73"/>
      <c r="I32" s="73"/>
      <c r="J32" s="73"/>
      <c r="K32" s="73"/>
      <c r="L32" s="73"/>
      <c r="M32" s="73"/>
      <c r="AK32" s="75"/>
    </row>
    <row r="33" spans="1:37" s="74" customFormat="1" x14ac:dyDescent="0.25">
      <c r="A33" s="68"/>
      <c r="B33" s="82" t="s">
        <v>137</v>
      </c>
      <c r="C33" s="68"/>
      <c r="D33" s="68"/>
      <c r="E33" s="68"/>
      <c r="F33" s="88"/>
      <c r="G33" s="68"/>
      <c r="H33" s="73"/>
      <c r="I33" s="73"/>
      <c r="J33" s="73"/>
      <c r="K33" s="73"/>
      <c r="L33" s="73"/>
      <c r="M33" s="73"/>
      <c r="AK33" s="75"/>
    </row>
    <row r="34" spans="1:37" s="74" customFormat="1" x14ac:dyDescent="0.25">
      <c r="A34" s="68"/>
      <c r="B34" s="68" t="s">
        <v>138</v>
      </c>
      <c r="C34" s="68"/>
      <c r="D34" s="68"/>
      <c r="E34" s="68"/>
      <c r="F34" s="88"/>
      <c r="G34" s="68"/>
      <c r="H34" s="73"/>
      <c r="I34" s="73"/>
      <c r="J34" s="73"/>
      <c r="K34" s="73"/>
      <c r="L34" s="73"/>
      <c r="M34" s="73"/>
      <c r="AK34" s="75"/>
    </row>
    <row r="35" spans="1:37" s="74" customFormat="1" x14ac:dyDescent="0.25">
      <c r="A35" s="68"/>
      <c r="B35" s="82" t="s">
        <v>145</v>
      </c>
      <c r="C35" s="68"/>
      <c r="D35" s="68"/>
      <c r="E35" s="68"/>
      <c r="F35" s="88"/>
      <c r="G35" s="68"/>
      <c r="H35" s="73"/>
      <c r="I35" s="73"/>
      <c r="J35" s="73"/>
      <c r="K35" s="73"/>
      <c r="L35" s="73"/>
      <c r="M35" s="73"/>
      <c r="AK35" s="75"/>
    </row>
    <row r="36" spans="1:37" s="74" customFormat="1" x14ac:dyDescent="0.25">
      <c r="A36" s="68"/>
      <c r="B36" s="82" t="s">
        <v>139</v>
      </c>
      <c r="C36" s="68" t="s">
        <v>142</v>
      </c>
      <c r="D36" s="68"/>
      <c r="E36" s="68"/>
      <c r="F36" s="88"/>
      <c r="G36" s="68"/>
      <c r="H36" s="73"/>
      <c r="I36" s="73"/>
      <c r="J36" s="73"/>
      <c r="K36" s="73"/>
      <c r="L36" s="73"/>
      <c r="M36" s="73"/>
      <c r="AK36" s="75"/>
    </row>
    <row r="37" spans="1:37" s="74" customFormat="1" x14ac:dyDescent="0.25">
      <c r="A37" s="68"/>
      <c r="B37" s="82" t="s">
        <v>140</v>
      </c>
      <c r="C37" s="68" t="s">
        <v>143</v>
      </c>
      <c r="D37" s="68"/>
      <c r="E37" s="68"/>
      <c r="F37" s="88"/>
      <c r="G37" s="68"/>
      <c r="H37" s="73"/>
      <c r="I37" s="73"/>
      <c r="J37" s="73"/>
      <c r="K37" s="73"/>
      <c r="L37" s="73"/>
      <c r="M37" s="73"/>
      <c r="AK37" s="75"/>
    </row>
    <row r="38" spans="1:37" s="74" customFormat="1" x14ac:dyDescent="0.25">
      <c r="A38" s="68"/>
      <c r="B38" s="68"/>
      <c r="C38" s="68"/>
      <c r="D38" s="68"/>
      <c r="E38" s="68"/>
      <c r="F38" s="88"/>
      <c r="G38" s="68"/>
      <c r="H38" s="73"/>
      <c r="I38" s="73"/>
      <c r="J38" s="73"/>
      <c r="K38" s="73"/>
      <c r="L38" s="73"/>
      <c r="M38" s="73"/>
      <c r="AK38" s="75"/>
    </row>
    <row r="39" spans="1:37" s="74" customFormat="1" x14ac:dyDescent="0.25">
      <c r="A39" s="68"/>
      <c r="B39" s="68"/>
      <c r="C39" s="68"/>
      <c r="D39" s="68"/>
      <c r="E39" s="68"/>
      <c r="F39" s="88"/>
      <c r="G39" s="68"/>
      <c r="H39" s="73"/>
      <c r="I39" s="73"/>
      <c r="J39" s="73"/>
      <c r="K39" s="73"/>
      <c r="L39" s="73"/>
      <c r="M39" s="73"/>
      <c r="AK39" s="75"/>
    </row>
    <row r="40" spans="1:37" s="74" customFormat="1" x14ac:dyDescent="0.25">
      <c r="A40" s="68"/>
      <c r="B40" s="68"/>
      <c r="C40" s="68"/>
      <c r="D40" s="68"/>
      <c r="E40" s="68"/>
      <c r="F40" s="88"/>
      <c r="G40" s="68"/>
      <c r="H40" s="73"/>
      <c r="I40" s="73"/>
      <c r="J40" s="73"/>
      <c r="K40" s="73"/>
      <c r="L40" s="73"/>
      <c r="M40" s="73"/>
      <c r="AK40" s="75"/>
    </row>
    <row r="41" spans="1:37" s="74" customFormat="1" ht="50.5" customHeight="1" x14ac:dyDescent="0.25">
      <c r="A41" s="68"/>
      <c r="B41" s="68"/>
      <c r="C41" s="68"/>
      <c r="D41" s="68"/>
      <c r="E41" s="68"/>
      <c r="F41" s="88"/>
      <c r="G41" s="68"/>
      <c r="H41" s="73"/>
      <c r="I41" s="73"/>
      <c r="J41" s="73"/>
      <c r="K41" s="73"/>
      <c r="L41" s="73"/>
      <c r="M41" s="73"/>
      <c r="AK41" s="75"/>
    </row>
    <row r="42" spans="1:37" x14ac:dyDescent="0.25">
      <c r="A42" s="68"/>
      <c r="B42" s="68"/>
      <c r="C42" s="68"/>
      <c r="D42" s="68"/>
      <c r="E42" s="68"/>
      <c r="F42" s="88"/>
      <c r="G42" s="68"/>
    </row>
    <row r="43" spans="1:37" x14ac:dyDescent="0.25">
      <c r="A43" s="68"/>
      <c r="B43" s="68"/>
      <c r="C43" s="68"/>
      <c r="D43" s="68"/>
      <c r="E43" s="68"/>
      <c r="F43" s="88"/>
      <c r="G43" s="68"/>
    </row>
  </sheetData>
  <mergeCells count="2">
    <mergeCell ref="B28:H28"/>
    <mergeCell ref="B2:G3"/>
  </mergeCells>
  <pageMargins left="0.2" right="0.2" top="0.5" bottom="0.25" header="0.3" footer="0.3"/>
  <pageSetup scale="7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9" ma:contentTypeDescription="Create a new document." ma:contentTypeScope="" ma:versionID="1755e8d55e6bf6d3af239d62171b1939">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e793a5d6b37cf76d4625f3f84eae7bc0"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Own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Owner" ma:index="26" nillable="true" ma:displayName="Owner" ma:description="Supply Chain Officer responsible for this package"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d1c86416-ca0a-41b3-90f0-96f41552949b">
      <UserInfo>
        <DisplayName>Son, Vu Van</DisplayName>
        <AccountId>436</AccountId>
        <AccountType/>
      </UserInfo>
      <UserInfo>
        <DisplayName>Cuong, Luong Duc</DisplayName>
        <AccountId>19</AccountId>
        <AccountType/>
      </UserInfo>
      <UserInfo>
        <DisplayName>Thu, Ta Huong</DisplayName>
        <AccountId>213</AccountId>
        <AccountType/>
      </UserInfo>
      <UserInfo>
        <DisplayName>Dzung, Tran Thi Thuy</DisplayName>
        <AccountId>711</AccountId>
        <AccountType/>
      </UserInfo>
      <UserInfo>
        <DisplayName>Hang, Nguyen Thu</DisplayName>
        <AccountId>210</AccountId>
        <AccountType/>
      </UserInfo>
    </SharedWithUsers>
    <TaxCatchAll xmlns="d1c86416-ca0a-41b3-90f0-96f41552949b" xsi:nil="true"/>
    <lcf76f155ced4ddcb4097134ff3c332f xmlns="6d261b19-ef12-4267-9473-e56f18206a2d">
      <Terms xmlns="http://schemas.microsoft.com/office/infopath/2007/PartnerControls"/>
    </lcf76f155ced4ddcb4097134ff3c332f>
    <Owner xmlns="6d261b19-ef12-4267-9473-e56f18206a2d">
      <UserInfo>
        <DisplayName/>
        <AccountId xsi:nil="true"/>
        <AccountType/>
      </UserInfo>
    </Owner>
  </documentManagement>
</p:properties>
</file>

<file path=customXml/itemProps1.xml><?xml version="1.0" encoding="utf-8"?>
<ds:datastoreItem xmlns:ds="http://schemas.openxmlformats.org/officeDocument/2006/customXml" ds:itemID="{0D1340E9-DBDF-4D7F-BE0B-C0B1D91D2979}">
  <ds:schemaRefs>
    <ds:schemaRef ds:uri="http://schemas.microsoft.com/sharepoint/v3/contenttype/forms"/>
  </ds:schemaRefs>
</ds:datastoreItem>
</file>

<file path=customXml/itemProps2.xml><?xml version="1.0" encoding="utf-8"?>
<ds:datastoreItem xmlns:ds="http://schemas.openxmlformats.org/officeDocument/2006/customXml" ds:itemID="{37F65A2C-DBFD-4991-99CF-62E166355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242CED-DFF1-469A-8091-D4F9980528E7}">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Task Tracker</vt:lpstr>
      <vt:lpstr>For TOR (revised)</vt:lpstr>
      <vt:lpstr>'Task Tracker'!prevWBS</vt:lpstr>
      <vt:lpstr>'For TOR (revised)'!Print_Area</vt:lpstr>
      <vt:lpstr>'Task Tracker'!Print_Area</vt:lpstr>
      <vt:lpstr>'Task Tracker'!Print_Titles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Anh, Vu Nguyen Phuong</dc:creator>
  <cp:keywords/>
  <dc:description/>
  <cp:lastModifiedBy>Bui Thi Kim Ngan</cp:lastModifiedBy>
  <cp:revision/>
  <dcterms:created xsi:type="dcterms:W3CDTF">2022-02-09T10:47:38Z</dcterms:created>
  <dcterms:modified xsi:type="dcterms:W3CDTF">2025-08-07T02:24:00Z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MediaServiceImageTags">
    <vt:lpwstr/>
  </property>
</Properties>
</file>